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0560"/>
  </bookViews>
  <sheets>
    <sheet name="EU-T1-012" sheetId="1" r:id="rId1"/>
  </sheets>
  <calcPr calcId="145621"/>
</workbook>
</file>

<file path=xl/calcChain.xml><?xml version="1.0" encoding="utf-8"?>
<calcChain xmlns="http://schemas.openxmlformats.org/spreadsheetml/2006/main">
  <c r="M43" i="1" l="1"/>
  <c r="U42" i="1"/>
  <c r="U46" i="1" s="1"/>
  <c r="T42" i="1"/>
  <c r="M38" i="1"/>
  <c r="M36" i="1"/>
  <c r="V17" i="1"/>
  <c r="V16" i="1"/>
  <c r="T16" i="1"/>
  <c r="T50" i="1" s="1"/>
  <c r="V15" i="1"/>
  <c r="V7" i="1"/>
  <c r="V6" i="1"/>
  <c r="V46" i="1" s="1"/>
  <c r="T46" i="1" l="1"/>
</calcChain>
</file>

<file path=xl/sharedStrings.xml><?xml version="1.0" encoding="utf-8"?>
<sst xmlns="http://schemas.openxmlformats.org/spreadsheetml/2006/main" count="548" uniqueCount="333">
  <si>
    <r>
      <t xml:space="preserve">" INFORMACIÓN GENERAL FÍSICA, CATASTRAL Y JURÍDICA PREDIAL POR SEDE"
REPORTE DE INFORMACIÓN ESCALA URBANA
</t>
    </r>
    <r>
      <rPr>
        <b/>
        <i/>
        <sz val="14"/>
        <color theme="0"/>
        <rFont val="Calibri"/>
        <family val="2"/>
        <scheme val="minor"/>
      </rPr>
      <t xml:space="preserve">ETAPA I - CONFORMACIÓN BASE GEOGRÁFICA - SISTEMA DE INFORMACIÓN GEOGRÁFICA INSTITUCIONAL </t>
    </r>
  </si>
  <si>
    <t>DESTINACIÓN</t>
  </si>
  <si>
    <t>ID  SEDE</t>
  </si>
  <si>
    <t>PREDIO</t>
  </si>
  <si>
    <t>DIRECCIÓN (NOMENCLATURA OFICIAL CATASTRO)</t>
  </si>
  <si>
    <t>SECTOR CATASTRAL</t>
  </si>
  <si>
    <t>LOCALIDAD</t>
  </si>
  <si>
    <t>ESTRATO</t>
  </si>
  <si>
    <t>CODIGO CHIP</t>
  </si>
  <si>
    <t>CÉDULA CATASTRAL</t>
  </si>
  <si>
    <t>CÓDIGO DE SECTOR</t>
  </si>
  <si>
    <t>CONDICIÓN</t>
  </si>
  <si>
    <t>TITULO DE ADQUISICIÓN</t>
  </si>
  <si>
    <t>VALOR DE COMPRA / ARRIENDO</t>
  </si>
  <si>
    <t>REGLAMENTACIÓN URBANÍSTICA</t>
  </si>
  <si>
    <t>MATRICULA INMOBILIARIA</t>
  </si>
  <si>
    <r>
      <t>ÁREAS M</t>
    </r>
    <r>
      <rPr>
        <b/>
        <vertAlign val="superscript"/>
        <sz val="12"/>
        <color theme="0" tint="-4.9989318521683403E-2"/>
        <rFont val="Calibri"/>
        <family val="2"/>
        <scheme val="minor"/>
      </rPr>
      <t xml:space="preserve">2 </t>
    </r>
  </si>
  <si>
    <t>OBSERVACIONES</t>
  </si>
  <si>
    <t>CONSTRUCCIÓN</t>
  </si>
  <si>
    <t>TERRENO</t>
  </si>
  <si>
    <t>ÁREAS LIBRES</t>
  </si>
  <si>
    <t>UPZ</t>
  </si>
  <si>
    <t>NOMBRE UPZ</t>
  </si>
  <si>
    <t>SECTOR</t>
  </si>
  <si>
    <t>TRATAMIENTO</t>
  </si>
  <si>
    <t>ÁREA DE ACTIVIDAD/MODALIDAD</t>
  </si>
  <si>
    <t>Facultad Artes ASAB</t>
  </si>
  <si>
    <t>FAAS</t>
  </si>
  <si>
    <t>Palacio de la Merced</t>
  </si>
  <si>
    <t>Carrera 13 N° 14-69</t>
  </si>
  <si>
    <t>La Capuchina</t>
  </si>
  <si>
    <t>Santa Fé</t>
  </si>
  <si>
    <t>AAA0030XKMS</t>
  </si>
  <si>
    <t>14 13 6</t>
  </si>
  <si>
    <t>003108070700000000</t>
  </si>
  <si>
    <t>Propiedad Universidad Distrital Francisco José de Caldas</t>
  </si>
  <si>
    <t>Convenio Interadministrativo N° 000276 - 26 de Junio de 2007</t>
  </si>
  <si>
    <t>N/A</t>
  </si>
  <si>
    <t>Las Nieves</t>
  </si>
  <si>
    <t>Renovación Urbana</t>
  </si>
  <si>
    <t>Sector de Interes Cultural</t>
  </si>
  <si>
    <t>50C-575096</t>
  </si>
  <si>
    <t>Sin Observaciones</t>
  </si>
  <si>
    <t>FALC</t>
  </si>
  <si>
    <t>Luis A. Calvo</t>
  </si>
  <si>
    <t>Carrera 9 N° 52-52</t>
  </si>
  <si>
    <t>Marly</t>
  </si>
  <si>
    <t>Chapinero</t>
  </si>
  <si>
    <t>AAA0090XLPA</t>
  </si>
  <si>
    <t>52 7 1</t>
  </si>
  <si>
    <t>008212191100000000</t>
  </si>
  <si>
    <t>Consolidación con Cambio de Patrón</t>
  </si>
  <si>
    <t>Comercio y Servicios</t>
  </si>
  <si>
    <t>50C-474985</t>
  </si>
  <si>
    <t>FASO</t>
  </si>
  <si>
    <t>Sotanos</t>
  </si>
  <si>
    <t>Carrera 7 N° 12C -59 / Carrera 8 N° 12C-58</t>
  </si>
  <si>
    <t>La Catedral</t>
  </si>
  <si>
    <t>Candelaria</t>
  </si>
  <si>
    <t>AAA0032FUEA</t>
  </si>
  <si>
    <t>14 7 6</t>
  </si>
  <si>
    <t>003110040100000000</t>
  </si>
  <si>
    <t>La Candelaria</t>
  </si>
  <si>
    <t>Conservación</t>
  </si>
  <si>
    <t>Sector de Interes Cultural - Sector Antiguo</t>
  </si>
  <si>
    <t>50C-592172</t>
  </si>
  <si>
    <t>FANS</t>
  </si>
  <si>
    <t>Centro Cultural Nueva Santa Fé</t>
  </si>
  <si>
    <t>Carrera 5 N° 5-15</t>
  </si>
  <si>
    <t>Santa Barbara</t>
  </si>
  <si>
    <t>Sin Estrato</t>
  </si>
  <si>
    <t>AAA0033AMZM</t>
  </si>
  <si>
    <t>5 5 45</t>
  </si>
  <si>
    <t>0032031401</t>
  </si>
  <si>
    <t>Arriendo</t>
  </si>
  <si>
    <t>Contrato de ArrendamientoN° 869 del 28 de Agosto de 2015 - Hasta  el 27 de Marzo de 2016.</t>
  </si>
  <si>
    <t>Sector de Interés Cultural Sector Antiguo</t>
  </si>
  <si>
    <t>50C-91403383</t>
  </si>
  <si>
    <t>-</t>
  </si>
  <si>
    <t>Facultad de Ciencias y Educación</t>
  </si>
  <si>
    <t>FCMA</t>
  </si>
  <si>
    <t>Macarena A</t>
  </si>
  <si>
    <t>Carrera 3ª N° 26 A - 40</t>
  </si>
  <si>
    <t>Parque Nacional Oriental</t>
  </si>
  <si>
    <t>AAA0156KMSK</t>
  </si>
  <si>
    <t>00101405005300000000</t>
  </si>
  <si>
    <t>008113015300000000</t>
  </si>
  <si>
    <t>Comodato</t>
  </si>
  <si>
    <t xml:space="preserve">Acta N° 11 - Abril 22 de 1971 </t>
  </si>
  <si>
    <t>_ Sistema de Áreas Protegidas del Distrito Capital - Resolución 76 de 1977 del Ministerio de Agricultura.
_ Redelimitación de la Reserva Forestal Protectora del Bosque Oriental de Bogotá - Resolución 463 del 14 de Abril de 2005, Ministerio de Ambiente, Vivienda y Desarrollo Territorial.</t>
  </si>
  <si>
    <t xml:space="preserve">50C - 1511635 </t>
  </si>
  <si>
    <t>_Mediante el Acta N° 11 se autoriza al Alcalde Mayor entregar a titulo de comodato este terreno por 99 años  a la Universidad Distrital.
_El predio correspondiente al Folio N° 50C - 1336334 está ocupado parcialmente por la Universidad (40.923,41*), otra parte del predio corresponde a la Sede B "Thomas Jefferson" del Colegio Externado Nacional Camilo Torres.
_Los Dos (2) Predios ya se encuentran incorporados en la Planimetría Oficial de la Unidad Administrativa Especial de Catastro Distrital.
_ Para La transferencia de los Predios por parte del DADEP a la Universidad ya se tiene la minuta de la escritura de cesión, que se encuentra en el despacho del Director del DADEP, pero por concepto emitido en el mes de agosto de 2010 por la Secretaría General del Distrito, en cuanto a la transferencia de Bienes del Distrito, es necesario gestionar acuerdo del Consejo de Bogotá para dicha transferencia.</t>
  </si>
  <si>
    <t>Carrera 1ª Este N° 33 - 54</t>
  </si>
  <si>
    <t xml:space="preserve"> AAA0156KMTO</t>
  </si>
  <si>
    <t>101405005400000000</t>
  </si>
  <si>
    <t>101405006700000000</t>
  </si>
  <si>
    <t>50C - 1336334</t>
  </si>
  <si>
    <t>FCMB</t>
  </si>
  <si>
    <t>Macarena B</t>
  </si>
  <si>
    <t>Carrera 4A N° 26D - 54</t>
  </si>
  <si>
    <t>La Macarena</t>
  </si>
  <si>
    <t>AAA0087LXKC</t>
  </si>
  <si>
    <t>26A 3-11</t>
  </si>
  <si>
    <t>008105191000000000</t>
  </si>
  <si>
    <t>Escritura 3202 - 15 de Noviembre de 1988 - Notaría 38 de Bogotá</t>
  </si>
  <si>
    <t>Consolidación</t>
  </si>
  <si>
    <t>Área de Actividad Central / Densificación Moderada</t>
  </si>
  <si>
    <t>50C-1221185</t>
  </si>
  <si>
    <t>FCPO</t>
  </si>
  <si>
    <t>Calle 64</t>
  </si>
  <si>
    <t xml:space="preserve">Av. Ciudad de Quito N° 64-81 </t>
  </si>
  <si>
    <t>San Miguel</t>
  </si>
  <si>
    <t>Barrios Unidos</t>
  </si>
  <si>
    <t>AAA0054LXDE</t>
  </si>
  <si>
    <t>64 36 1</t>
  </si>
  <si>
    <t>005103140100000000</t>
  </si>
  <si>
    <t>Contrato de Arrendamiento N° 000868 del 27 de Junio de 2016 hasta el 26 de marzo de 2017</t>
  </si>
  <si>
    <t>Doce de Octubre</t>
  </si>
  <si>
    <t>Residencial / Residencial con Zonas Delimitadas de Comercio y Servicios</t>
  </si>
  <si>
    <t>50C-1401138</t>
  </si>
  <si>
    <t>Facultad de Medio Ambiente y Recursos Naturales</t>
  </si>
  <si>
    <t>FMVI</t>
  </si>
  <si>
    <t>Vivero</t>
  </si>
  <si>
    <t>Calle 14 N° 7-46 Este (Globo B)</t>
  </si>
  <si>
    <t>_Proceso de saneamiento y adquisición del lote de terreno.
_ Oficio de Agosto 30 de 1969, de la Procuraduría de Bienes remitido al Secretario Distrital de Educación.</t>
  </si>
  <si>
    <t>_Sistema de Áreas Protegidas del Distrito Capital - Resolución 76 de 1977 del Ministerio de Agricultura.
_ Redelimitación de la Reserva Forestal Protectora del Bosque Oriental de Bogotá - Resolución 463 del 14 de Abril de 2005, Ministerio de Ambiente, Vivienda y Desarrollo Territorial.</t>
  </si>
  <si>
    <t>50C-577027 (Globo de Mayor Extensión)</t>
  </si>
  <si>
    <t xml:space="preserve">_Los estudios técnicos y jurídicos se realizaron conjuntamente con el DADEP en el marco del Convenio Interadministrativo No 004 de 2004 con el fin de determinar la tradición y tenencia del Predio de Mayor Extensión denominado San Miguel y realizar el saneamiento de los predios ocupados por la Universidad, pero estos Trámites no han podido ejecutarse ya que la tradición del predio presenta una situación delicada debido a inconsistencias de tipo juridico que impiden sanear el predio. </t>
  </si>
  <si>
    <t>Avenida Circunvalar, Avenida Venado de Oro (Globo A)</t>
  </si>
  <si>
    <t>AAA0156KOUZ</t>
  </si>
  <si>
    <t>101405002000000009</t>
  </si>
  <si>
    <t>FMCT</t>
  </si>
  <si>
    <t>Calle 34</t>
  </si>
  <si>
    <t>Calle 34 N° 13 - 13</t>
  </si>
  <si>
    <t>Samper</t>
  </si>
  <si>
    <t>AAA0087SWHK</t>
  </si>
  <si>
    <t>33A 13 5</t>
  </si>
  <si>
    <t>008108011900000000</t>
  </si>
  <si>
    <t>Escritura 5579 - 02 de Octubre de 1995 - Notaría 20 de Bogotá</t>
  </si>
  <si>
    <t>Sagrado Corazón</t>
  </si>
  <si>
    <t>Reactivación</t>
  </si>
  <si>
    <t>50C-524916</t>
  </si>
  <si>
    <t>Facultad de Ingeniería</t>
  </si>
  <si>
    <t>FICC</t>
  </si>
  <si>
    <t>Calle 40</t>
  </si>
  <si>
    <t>Carrera 7 N° 40B-53 / Carrera 8 N° 40-62</t>
  </si>
  <si>
    <t>Sucre</t>
  </si>
  <si>
    <t>AAA0215KCUZ</t>
  </si>
  <si>
    <t>008112133200000000</t>
  </si>
  <si>
    <t>008112 13 32 000 00000</t>
  </si>
  <si>
    <t xml:space="preserve">Escritura N° 1482 - 27 de Julio de 2009 Notaria 32 de Bogotá </t>
  </si>
  <si>
    <t>50C-1759825</t>
  </si>
  <si>
    <t>_Los Folios de Matricula N° 50C-812330, 50C-742171, 50C-812331 y 50C-378500 se englobaron mediante Escritura Pública 1605 del 30 de Julio de 2008 y registrado en el Folio de Matricula inmobiliaria N° 50C-1615083 con un área de terreno de 2.335,19 M2.
_Posteriormente se englobo el Folio N° 50C-1615083 con los Folios N° 50C-162151, 50C-812329, 50C-375748 mediante Escritura Pública 1482 del 27 de Julio de 2009 Registrado en el Folio N° 50C-1759825 con un área del lote de 3.486,31 M2.</t>
  </si>
  <si>
    <t>Facultad Tecnológica</t>
  </si>
  <si>
    <t>FTTE</t>
  </si>
  <si>
    <t>Tecnológica</t>
  </si>
  <si>
    <t>Calle 68D BIS A Sur 49F-70</t>
  </si>
  <si>
    <t>Verona</t>
  </si>
  <si>
    <t>Ciudad Bolivar</t>
  </si>
  <si>
    <t>AAA0017AFZE</t>
  </si>
  <si>
    <t>002412690200000000</t>
  </si>
  <si>
    <t xml:space="preserve">Escritura 2086 - 17 de Junio de 1997 - Notaría 45 de Bogotá.  </t>
  </si>
  <si>
    <t>Jerusalem</t>
  </si>
  <si>
    <t>Consolidación de Sectores Urbanos Especiales</t>
  </si>
  <si>
    <t>Dotacional</t>
  </si>
  <si>
    <t>50S-40281565</t>
  </si>
  <si>
    <t>Zona Comunal N° 1 (Parcial)</t>
  </si>
  <si>
    <t>Carrera 49 C Bis A 68 C 23 Sur</t>
  </si>
  <si>
    <t>Convenio Interadministrativo de Comodato N° 110-129-78-0-2014 del 18 de Febrero de 2014.</t>
  </si>
  <si>
    <t>50S-40423559</t>
  </si>
  <si>
    <t>Vía de Acceso</t>
  </si>
  <si>
    <t>Propiedad del Distrito</t>
  </si>
  <si>
    <t>50S-40423401</t>
  </si>
  <si>
    <t>_Estos predios están siendo ocupados actualmente por la Universidad, los cuales pertenecen al Distrito. Actualmente se están adelantando las acciones correspondientes para legalizar la tenencia de las zonas propiedad del Distrito en el marco del Convenio Interadministrativo N° 004 de 2004 con el DADEP.</t>
  </si>
  <si>
    <r>
      <t>Zona Control Ambiental 3</t>
    </r>
    <r>
      <rPr>
        <vertAlign val="superscript"/>
        <sz val="12"/>
        <rFont val="Calibri"/>
        <family val="2"/>
        <scheme val="minor"/>
      </rPr>
      <t>a</t>
    </r>
    <r>
      <rPr>
        <sz val="12"/>
        <rFont val="Calibri"/>
        <family val="2"/>
        <scheme val="minor"/>
      </rPr>
      <t xml:space="preserve"> Parte</t>
    </r>
  </si>
  <si>
    <t>50S-40423573</t>
  </si>
  <si>
    <r>
      <t>Zona Control Ambiental 4</t>
    </r>
    <r>
      <rPr>
        <vertAlign val="superscript"/>
        <sz val="12"/>
        <rFont val="Calibri"/>
        <family val="2"/>
        <scheme val="minor"/>
      </rPr>
      <t>a</t>
    </r>
    <r>
      <rPr>
        <sz val="12"/>
        <rFont val="Calibri"/>
        <family val="2"/>
        <scheme val="minor"/>
      </rPr>
      <t xml:space="preserve"> Parte</t>
    </r>
  </si>
  <si>
    <t>50S-40423574</t>
  </si>
  <si>
    <r>
      <t>Zona Control Ambiental 5</t>
    </r>
    <r>
      <rPr>
        <vertAlign val="superscript"/>
        <sz val="12"/>
        <rFont val="Calibri"/>
        <family val="2"/>
        <scheme val="minor"/>
      </rPr>
      <t>a</t>
    </r>
    <r>
      <rPr>
        <sz val="12"/>
        <rFont val="Calibri"/>
        <family val="2"/>
        <scheme val="minor"/>
      </rPr>
      <t xml:space="preserve"> Parte</t>
    </r>
  </si>
  <si>
    <t>50S-40423575</t>
  </si>
  <si>
    <t>Zona de Cesión Tipo A Adicional</t>
  </si>
  <si>
    <t>50S-40423570</t>
  </si>
  <si>
    <t>Lote El Ensueño</t>
  </si>
  <si>
    <t>Lote 1 Manzana 2 Plan Parcial El Ensueño</t>
  </si>
  <si>
    <t xml:space="preserve">Escritura N° 486 - 15 de Mayo de 2013 - Notaria 46 de Bogotá. Escritura Aclaratoria 783 - 29 de Julio de 2013 - Notaría 46 de Bogotá. </t>
  </si>
  <si>
    <t>Decreto 595 del 29 de Diciembre de 2009 - Por el cual se adopta el plan parcial denominado "El Ensueño", ubicado en la Localidad de Ciudad Bolívar.</t>
  </si>
  <si>
    <t>50S-40672230</t>
  </si>
  <si>
    <t>50S-40672231</t>
  </si>
  <si>
    <t>50S-40672232</t>
  </si>
  <si>
    <t>50S-40672233</t>
  </si>
  <si>
    <t>50S-40672234</t>
  </si>
  <si>
    <t>50S-40672235</t>
  </si>
  <si>
    <t>Emisora La U.D Estereo</t>
  </si>
  <si>
    <t>00EM</t>
  </si>
  <si>
    <t>Emisora</t>
  </si>
  <si>
    <t>Calle 31 N° 6 - 62 Oficina 801</t>
  </si>
  <si>
    <t>San Martín</t>
  </si>
  <si>
    <t>AAA0088AJLF</t>
  </si>
  <si>
    <t>D30 5 71 73L</t>
  </si>
  <si>
    <t>008109044100108001</t>
  </si>
  <si>
    <t>Escritura 4198 - 12 de Noviembre de 1996 - Notaría 7 de Bogotá</t>
  </si>
  <si>
    <t>Redesarrollo y Reactivación</t>
  </si>
  <si>
    <t xml:space="preserve">50C -158133 </t>
  </si>
  <si>
    <t>Centro Cultural Biblioteca Central "Ramón Eduardo D'Luyz Nieto"</t>
  </si>
  <si>
    <t>00AP</t>
  </si>
  <si>
    <t>Aduanilla de Paiba</t>
  </si>
  <si>
    <t>Carrera 32 N° 12 - 70</t>
  </si>
  <si>
    <t>Pensilvania</t>
  </si>
  <si>
    <t>Puente Aranda</t>
  </si>
  <si>
    <t>AAA0035PEUH</t>
  </si>
  <si>
    <t>004201090100000000</t>
  </si>
  <si>
    <t>004201090200000000</t>
  </si>
  <si>
    <t>Escritura 3847 - 22 de Diciembre de 2008 - Notaría 30 de Bogotá.</t>
  </si>
  <si>
    <t>Zona Industrial</t>
  </si>
  <si>
    <t>50C-485984</t>
  </si>
  <si>
    <t>Sin Uso</t>
  </si>
  <si>
    <t>00TI</t>
  </si>
  <si>
    <t>El Tibar</t>
  </si>
  <si>
    <t>Vereda Guaza, margen derecho de la vía Choachí – Ubaque, Cundinamarca.</t>
  </si>
  <si>
    <t>00-0-010-097, 00-0-010-012, 00-0-010-11 y 00-0010-013</t>
  </si>
  <si>
    <t>Escritura 1576 - 30 de Diciembre de 1997 - Notaría 43 de Bogotá</t>
  </si>
  <si>
    <t>Donación</t>
  </si>
  <si>
    <t>152-0042048</t>
  </si>
  <si>
    <t>_ El predio fue donado a la Universidad Distrital Francisco José de Caldas mediante Escritura 1576 - 30 de Diciembre de 1997 - Notaría 43 de Bogotá.
_ El predio actualmente se encuentra en comodato mediante Contrato Interadministrativo de Comodato del 30 de Julio de 2002 celebrado entre la Alcaldía Municipal de Choachí y la Universidad Distrital Francisco José de Caldas.</t>
  </si>
  <si>
    <t>00PO</t>
  </si>
  <si>
    <t>Porvenir</t>
  </si>
  <si>
    <t>Lote 8B - Calle 52 Sur 93D - 97</t>
  </si>
  <si>
    <t>Parcela El Porvenir</t>
  </si>
  <si>
    <t>Bosa</t>
  </si>
  <si>
    <t>AAA0191PMJH</t>
  </si>
  <si>
    <t>004630290100000000</t>
  </si>
  <si>
    <t>004630 29 01 000 00000</t>
  </si>
  <si>
    <t>Convenio Interadministrativo de Entrega N° 12-2007 - Modificación N° 1 y 2</t>
  </si>
  <si>
    <t>El Porvenir</t>
  </si>
  <si>
    <t>Consolidación Urbanística</t>
  </si>
  <si>
    <t>Residencial</t>
  </si>
  <si>
    <t>50S-40467539</t>
  </si>
  <si>
    <t>Lote 8A - Calle 52 Sur 92A - 45</t>
  </si>
  <si>
    <t>AAA0196WFWW</t>
  </si>
  <si>
    <t>004630410600000000</t>
  </si>
  <si>
    <t>004630 41 06 000 00000</t>
  </si>
  <si>
    <t>Convenio Interadministrativo de Entrega N° 13-2007 - Modificación N° 1 y 2</t>
  </si>
  <si>
    <t>50S-40483132</t>
  </si>
  <si>
    <t>Sección de Archivo - Sección de Almacen</t>
  </si>
  <si>
    <t>00TJ</t>
  </si>
  <si>
    <t>Sede B "Thomas Jefferson" Colegio Externado Nacional Camilo Torres</t>
  </si>
  <si>
    <t>Carrera 1 Este 33-64</t>
  </si>
  <si>
    <t>Modificación 1 al Convenio Interadministrativo N° 0564 del 3 de Marzo de 2009.</t>
  </si>
  <si>
    <t>_Según el Convenio, la Universidad utilizará los espacios correspondientes a: Once (11) Salones ubicados en el costado oriental, 2 baterías de baños y sus complementos, el espacio destinado para cafetería y tienda escolar, las canchas deportivas y las zonas libres del patio ubicado en los costados suroccidental y centro de la Sede, así como un espacio ubicado en el costado oriental con base de cemento la cual podra ser adecuada para la prestación de los servicios administrativos y/o salas de profesores.</t>
  </si>
  <si>
    <t>IDEXUD</t>
  </si>
  <si>
    <t>00IP</t>
  </si>
  <si>
    <t>Sede Carrera 17 - 31A</t>
  </si>
  <si>
    <t>Carrera 17 N° 31A-28</t>
  </si>
  <si>
    <t xml:space="preserve">Teusaquillo </t>
  </si>
  <si>
    <t>Teusaquillo</t>
  </si>
  <si>
    <t>AAA0083HDSY</t>
  </si>
  <si>
    <t>A32 16 9</t>
  </si>
  <si>
    <t>0071042010000000000</t>
  </si>
  <si>
    <t>Contrato de Arrendamiento N° 001 del 12 de Diciembre de 2013.</t>
  </si>
  <si>
    <t>Área de Actividad Central</t>
  </si>
  <si>
    <t>50C-078929</t>
  </si>
  <si>
    <t>Edificio UGI</t>
  </si>
  <si>
    <t>Calle 40 B Bis 13-09 of.1001</t>
  </si>
  <si>
    <t>AAA0088FJDM</t>
  </si>
  <si>
    <t>0081120701</t>
  </si>
  <si>
    <t>Contrato de Arrendamiento N° 001 del 05 de Septiembre de 2013.</t>
  </si>
  <si>
    <t>Conservación de Sector de Interes Cultural (Desarrollo Individual)</t>
  </si>
  <si>
    <t>50C-00296449</t>
  </si>
  <si>
    <t>Calle 40 B Bis 13-09 of. 501-502-503-504</t>
  </si>
  <si>
    <t>AAA0088FHFT-AAA0088FHHY-AAA0088FHJH-AAA0088FHKL</t>
  </si>
  <si>
    <t>Contrato de Arrendamiento N° 681 del 14 de Marzo de 2016.</t>
  </si>
  <si>
    <t xml:space="preserve">50C-00296429                                                       50C-00296430                                      50C-00296431                              50C-00296432 </t>
  </si>
  <si>
    <t>Sección de Publicaciones - Proyecto ALTERNATIVA - Unidad de Extensión FC.</t>
  </si>
  <si>
    <t>00PU</t>
  </si>
  <si>
    <t>Sede Carrera 24</t>
  </si>
  <si>
    <t>Carrera 24 N° 34 - 37</t>
  </si>
  <si>
    <t>La Soledad</t>
  </si>
  <si>
    <t>AAA0082YKYX</t>
  </si>
  <si>
    <t>34 22 11</t>
  </si>
  <si>
    <t>0071013815</t>
  </si>
  <si>
    <t>Contrato de Arrendamiento N° 000920 del 24 de Agosto de 2016.</t>
  </si>
  <si>
    <t>Área de Actividad Central / Urbanística</t>
  </si>
  <si>
    <t>50C-01111414</t>
  </si>
  <si>
    <t>Carrera 28 N° 34 - 20</t>
  </si>
  <si>
    <t>AAA0082YKMS</t>
  </si>
  <si>
    <t>34 22 3</t>
  </si>
  <si>
    <t>0071013805</t>
  </si>
  <si>
    <t>50C-00590050</t>
  </si>
  <si>
    <t>ILUD</t>
  </si>
  <si>
    <t>00IV</t>
  </si>
  <si>
    <t>Sede Virrey</t>
  </si>
  <si>
    <t>KR 19 B 85-11</t>
  </si>
  <si>
    <t xml:space="preserve">Antiguio Country </t>
  </si>
  <si>
    <t>AAA0098JHHK</t>
  </si>
  <si>
    <t>0083140301</t>
  </si>
  <si>
    <t>Contrato de Arrendamiento N° 01 del 13 de enero de 2017</t>
  </si>
  <si>
    <t>50C-00482466</t>
  </si>
  <si>
    <t>00IC</t>
  </si>
  <si>
    <t xml:space="preserve">Sede San Luis </t>
  </si>
  <si>
    <t>Calle 58B N° 17-18 / Calle 59 N° 17-19</t>
  </si>
  <si>
    <t>San Luis</t>
  </si>
  <si>
    <t>AAA0083RETO - AAA0083RFKC</t>
  </si>
  <si>
    <t>58B 17 2 - 58B174</t>
  </si>
  <si>
    <t>0072020502 - 0072020508</t>
  </si>
  <si>
    <t>Contrato de Arrendamiento N° CA-071 del 01 de febrero de 2016</t>
  </si>
  <si>
    <t>Galerías</t>
  </si>
  <si>
    <t>Conservación de Sectores de Interes Cultural (Desarrollo Individual)</t>
  </si>
  <si>
    <t>50C-1198058 / 50C-168261</t>
  </si>
  <si>
    <t>00IU</t>
  </si>
  <si>
    <t>Calle 40 B Bis 13-06 Piso 19</t>
  </si>
  <si>
    <t>AAA0088FREA</t>
  </si>
  <si>
    <t>Contrato de Arrendamiento N° 12535 del 24 de Enero de 2014 hasta el 30 de Enero de 2015.</t>
  </si>
  <si>
    <t>50C-00332606</t>
  </si>
  <si>
    <t>00IB</t>
  </si>
  <si>
    <t>Sede Rebeca</t>
  </si>
  <si>
    <t>Carrera 12 N° 23-79 Pisos 5, 6 y 7.</t>
  </si>
  <si>
    <t>La Alameda</t>
  </si>
  <si>
    <t>AAA0029KWSY</t>
  </si>
  <si>
    <t>23 12 15 16 17 18</t>
  </si>
  <si>
    <t>0031011827</t>
  </si>
  <si>
    <t>Contrato de Arrendamiento N° 1075 del 26 de mayo de 2016.</t>
  </si>
  <si>
    <t>50C-64665</t>
  </si>
  <si>
    <t>Grupo Desarrollo Físico - Plan Institucional de Gestión Ambiental PIGA</t>
  </si>
  <si>
    <t>00PD</t>
  </si>
  <si>
    <t>AAA0088JLPP</t>
  </si>
  <si>
    <t>0081121407</t>
  </si>
  <si>
    <t>Comercio y Servicios / Comercio Cualificado</t>
  </si>
  <si>
    <t>50C-00515401</t>
  </si>
  <si>
    <t>TOTAL</t>
  </si>
  <si>
    <t>Información tomada del Sistema de Información Geográfica Institucional y de la información geográfica oficial del Distrito (IDECA).</t>
  </si>
  <si>
    <t>Contrato de Arrendamiento</t>
  </si>
  <si>
    <t>Carrera 13 No. 42 - 36</t>
  </si>
  <si>
    <t>Edificio Villa Esther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</si>
</sst>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0.0"/>
  </numFmts>
  <fonts count="11" x14ac:knownFonts="1">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i/>
      <sz val="14"/>
      <color theme="0"/>
      <name val="Calibri"/>
      <family val="2"/>
      <scheme val="minor"/>
    </font>
    <font>
      <b/>
      <sz val="12"/>
      <color theme="0" tint="-4.9989318521683403E-2"/>
      <name val="Calibri"/>
      <family val="2"/>
      <scheme val="minor"/>
    </font>
    <font>
      <b/>
      <vertAlign val="superscript"/>
      <sz val="12"/>
      <color theme="0" tint="-4.9989318521683403E-2"/>
      <name val="Calibri"/>
      <family val="2"/>
      <scheme val="minor"/>
    </font>
    <font>
      <sz val="12"/>
      <color theme="1"/>
      <name val="Calibri"/>
      <family val="2"/>
      <scheme val="minor"/>
    </font>
    <font>
      <b/>
      <sz val="12"/>
      <name val="Calibri"/>
      <family val="2"/>
      <scheme val="minor"/>
    </font>
    <font>
      <sz val="12"/>
      <name val="Calibri"/>
      <family val="2"/>
      <scheme val="minor"/>
    </font>
    <font>
      <vertAlign val="superscript"/>
      <sz val="12"/>
      <name val="Calibri"/>
      <family val="2"/>
      <scheme val="minor"/>
    </font>
  </fonts>
  <fills count="5">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3" tint="0.59999389629810485"/>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s>
  <cellStyleXfs count="1">
    <xf numFmtId="0" fontId="0" fillId="0" borderId="0"/>
  </cellStyleXfs>
  <cellXfs count="258">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9" fontId="5" fillId="3" borderId="6" xfId="0" applyNumberFormat="1" applyFont="1" applyFill="1" applyBorder="1" applyAlignment="1">
      <alignment horizontal="center" vertical="center"/>
    </xf>
    <xf numFmtId="164" fontId="5" fillId="3" borderId="6"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4" fontId="5" fillId="3" borderId="9" xfId="0" applyNumberFormat="1" applyFont="1" applyFill="1" applyBorder="1" applyAlignment="1">
      <alignment horizontal="center" vertical="center"/>
    </xf>
    <xf numFmtId="4" fontId="5" fillId="3" borderId="10" xfId="0" applyNumberFormat="1" applyFont="1" applyFill="1" applyBorder="1" applyAlignment="1">
      <alignment horizontal="center" vertical="center"/>
    </xf>
    <xf numFmtId="4" fontId="5" fillId="3" borderId="11" xfId="0" applyNumberFormat="1" applyFont="1" applyFill="1" applyBorder="1" applyAlignment="1">
      <alignment horizontal="center" vertical="center"/>
    </xf>
    <xf numFmtId="0" fontId="5" fillId="3" borderId="12" xfId="0" applyFont="1" applyFill="1" applyBorder="1" applyAlignment="1">
      <alignment horizontal="center" vertical="center" wrapText="1"/>
    </xf>
    <xf numFmtId="0" fontId="7" fillId="0" borderId="13" xfId="0" applyFont="1" applyBorder="1" applyAlignment="1">
      <alignment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5" xfId="0" applyFont="1" applyFill="1" applyBorder="1" applyAlignment="1">
      <alignment horizontal="center" vertical="center" wrapText="1"/>
    </xf>
    <xf numFmtId="49" fontId="5" fillId="3" borderId="15" xfId="0" applyNumberFormat="1" applyFont="1" applyFill="1" applyBorder="1" applyAlignment="1">
      <alignment horizontal="center" vertical="center"/>
    </xf>
    <xf numFmtId="164" fontId="5" fillId="3" borderId="15" xfId="0" applyNumberFormat="1"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4" fontId="5" fillId="3" borderId="18"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8" xfId="0" applyFont="1" applyFill="1" applyBorder="1" applyAlignment="1">
      <alignment horizontal="center" vertical="center"/>
    </xf>
    <xf numFmtId="0" fontId="5" fillId="3" borderId="18" xfId="0" applyFont="1" applyFill="1" applyBorder="1" applyAlignment="1">
      <alignment horizontal="center" vertical="center" wrapText="1"/>
    </xf>
    <xf numFmtId="49" fontId="5" fillId="3" borderId="18" xfId="0" applyNumberFormat="1" applyFont="1" applyFill="1" applyBorder="1" applyAlignment="1">
      <alignment horizontal="center" vertical="center"/>
    </xf>
    <xf numFmtId="164" fontId="5" fillId="3" borderId="18"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8" xfId="0" applyFont="1" applyFill="1" applyBorder="1" applyAlignment="1">
      <alignment horizontal="center" vertical="center"/>
    </xf>
    <xf numFmtId="4" fontId="5" fillId="3" borderId="14" xfId="0" applyNumberFormat="1" applyFont="1" applyFill="1" applyBorder="1" applyAlignment="1">
      <alignment horizontal="center" vertical="center" wrapText="1"/>
    </xf>
    <xf numFmtId="0" fontId="5" fillId="3"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6" xfId="0" applyFont="1" applyFill="1" applyBorder="1" applyAlignment="1">
      <alignment horizontal="center" vertical="center" wrapText="1"/>
    </xf>
    <xf numFmtId="49" fontId="9" fillId="4" borderId="6" xfId="0" applyNumberFormat="1" applyFont="1" applyFill="1" applyBorder="1" applyAlignment="1">
      <alignment horizontal="center" vertical="center"/>
    </xf>
    <xf numFmtId="0" fontId="9" fillId="4" borderId="6" xfId="0" applyFont="1" applyFill="1" applyBorder="1" applyAlignment="1">
      <alignment horizontal="center" vertical="center" wrapText="1"/>
    </xf>
    <xf numFmtId="164" fontId="9" fillId="4" borderId="6" xfId="0" applyNumberFormat="1" applyFont="1" applyFill="1" applyBorder="1" applyAlignment="1">
      <alignment horizontal="center" vertical="center" wrapText="1"/>
    </xf>
    <xf numFmtId="4" fontId="9" fillId="4" borderId="6" xfId="0" applyNumberFormat="1" applyFont="1" applyFill="1" applyBorder="1" applyAlignment="1">
      <alignment horizontal="center" vertical="center"/>
    </xf>
    <xf numFmtId="0" fontId="9"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15" xfId="0" applyFont="1" applyFill="1" applyBorder="1" applyAlignment="1">
      <alignment horizontal="center" vertical="center" wrapText="1"/>
    </xf>
    <xf numFmtId="49" fontId="9" fillId="4" borderId="15" xfId="0" applyNumberFormat="1" applyFont="1" applyFill="1" applyBorder="1" applyAlignment="1">
      <alignment horizontal="center" vertical="center"/>
    </xf>
    <xf numFmtId="0" fontId="9" fillId="4" borderId="15" xfId="0" applyFont="1" applyFill="1" applyBorder="1" applyAlignment="1">
      <alignment horizontal="center" vertical="center" wrapText="1"/>
    </xf>
    <xf numFmtId="164" fontId="9" fillId="4" borderId="15" xfId="0" applyNumberFormat="1" applyFont="1" applyFill="1" applyBorder="1" applyAlignment="1">
      <alignment horizontal="center" vertical="center" wrapText="1"/>
    </xf>
    <xf numFmtId="4" fontId="9" fillId="4" borderId="15" xfId="0" applyNumberFormat="1" applyFont="1" applyFill="1" applyBorder="1" applyAlignment="1">
      <alignment horizontal="center" vertical="center"/>
    </xf>
    <xf numFmtId="0" fontId="9" fillId="4" borderId="19"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9" fillId="4" borderId="24" xfId="0" applyFont="1" applyFill="1" applyBorder="1" applyAlignment="1">
      <alignment horizontal="center" vertical="center"/>
    </xf>
    <xf numFmtId="0" fontId="9" fillId="4" borderId="24" xfId="0" applyFont="1" applyFill="1" applyBorder="1" applyAlignment="1">
      <alignment horizontal="center" vertical="center" wrapText="1"/>
    </xf>
    <xf numFmtId="49" fontId="9" fillId="4" borderId="24" xfId="0" applyNumberFormat="1" applyFont="1" applyFill="1" applyBorder="1" applyAlignment="1">
      <alignment horizontal="center" vertical="center"/>
    </xf>
    <xf numFmtId="164" fontId="9" fillId="4" borderId="24" xfId="0" applyNumberFormat="1" applyFont="1" applyFill="1" applyBorder="1" applyAlignment="1">
      <alignment horizontal="center" vertical="center" wrapText="1"/>
    </xf>
    <xf numFmtId="3" fontId="9" fillId="4" borderId="24" xfId="0" applyNumberFormat="1" applyFont="1" applyFill="1" applyBorder="1" applyAlignment="1">
      <alignment horizontal="center" vertical="center"/>
    </xf>
    <xf numFmtId="4" fontId="9" fillId="4" borderId="24" xfId="0" applyNumberFormat="1" applyFont="1" applyFill="1" applyBorder="1" applyAlignment="1">
      <alignment horizontal="center" vertical="center"/>
    </xf>
    <xf numFmtId="4" fontId="9" fillId="4" borderId="24" xfId="0" quotePrefix="1" applyNumberFormat="1" applyFont="1" applyFill="1" applyBorder="1" applyAlignment="1">
      <alignment horizontal="center" vertical="center"/>
    </xf>
    <xf numFmtId="0" fontId="9" fillId="4" borderId="25" xfId="0" applyFont="1" applyFill="1" applyBorder="1" applyAlignment="1">
      <alignment horizontal="center" vertical="center" wrapText="1"/>
    </xf>
    <xf numFmtId="0" fontId="8" fillId="0" borderId="21"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49" fontId="9" fillId="0" borderId="6" xfId="0" applyNumberFormat="1" applyFont="1" applyBorder="1" applyAlignment="1">
      <alignment horizontal="center" vertical="center"/>
    </xf>
    <xf numFmtId="0" fontId="9" fillId="0" borderId="6" xfId="0"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4" fontId="9" fillId="0" borderId="6" xfId="0" applyNumberFormat="1" applyFont="1" applyBorder="1" applyAlignment="1">
      <alignment horizontal="center" vertical="center"/>
    </xf>
    <xf numFmtId="4" fontId="9" fillId="0" borderId="5" xfId="0" applyNumberFormat="1" applyFont="1" applyFill="1" applyBorder="1" applyAlignment="1">
      <alignment horizontal="center" vertical="center"/>
    </xf>
    <xf numFmtId="0" fontId="9" fillId="0" borderId="12" xfId="0" applyFont="1" applyFill="1" applyBorder="1" applyAlignment="1">
      <alignment horizontal="justify" vertical="center" wrapText="1"/>
    </xf>
    <xf numFmtId="0" fontId="8" fillId="0" borderId="22" xfId="0" applyFont="1" applyBorder="1" applyAlignment="1">
      <alignment horizontal="center" vertical="center" wrapText="1"/>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49" fontId="9" fillId="0" borderId="15" xfId="0" applyNumberFormat="1" applyFont="1" applyBorder="1" applyAlignment="1">
      <alignment horizontal="center" vertical="center"/>
    </xf>
    <xf numFmtId="0" fontId="9" fillId="0" borderId="15" xfId="0"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4" fontId="9" fillId="0" borderId="15" xfId="0" applyNumberFormat="1" applyFont="1" applyBorder="1" applyAlignment="1">
      <alignment horizontal="center" vertical="center"/>
    </xf>
    <xf numFmtId="4" fontId="9" fillId="0" borderId="26" xfId="0" applyNumberFormat="1" applyFont="1" applyFill="1" applyBorder="1" applyAlignment="1">
      <alignment horizontal="center" vertical="center"/>
    </xf>
    <xf numFmtId="0" fontId="9" fillId="0" borderId="19" xfId="0" applyFont="1" applyFill="1" applyBorder="1" applyAlignment="1">
      <alignment horizontal="justify" vertical="center" wrapText="1"/>
    </xf>
    <xf numFmtId="164" fontId="9" fillId="0" borderId="15" xfId="0" applyNumberFormat="1" applyFont="1" applyBorder="1" applyAlignment="1">
      <alignment horizontal="center" vertical="center" wrapText="1"/>
    </xf>
    <xf numFmtId="4" fontId="9" fillId="0" borderId="15" xfId="0" applyNumberFormat="1" applyFont="1" applyFill="1" applyBorder="1" applyAlignment="1">
      <alignment horizontal="center" vertical="center"/>
    </xf>
    <xf numFmtId="0" fontId="9"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4" xfId="0" applyFont="1" applyFill="1" applyBorder="1" applyAlignment="1">
      <alignment horizontal="center" vertical="center"/>
    </xf>
    <xf numFmtId="0" fontId="9" fillId="0" borderId="24" xfId="0" applyFont="1" applyFill="1" applyBorder="1" applyAlignment="1">
      <alignment horizontal="center" vertical="center" wrapText="1"/>
    </xf>
    <xf numFmtId="49" fontId="9" fillId="0" borderId="24" xfId="0" applyNumberFormat="1" applyFont="1" applyFill="1" applyBorder="1" applyAlignment="1">
      <alignment horizontal="center" vertical="center"/>
    </xf>
    <xf numFmtId="164" fontId="9" fillId="0" borderId="24" xfId="0" applyNumberFormat="1" applyFont="1" applyFill="1" applyBorder="1" applyAlignment="1">
      <alignment horizontal="center" vertical="center" wrapText="1"/>
    </xf>
    <xf numFmtId="4" fontId="9" fillId="0" borderId="24" xfId="0" applyNumberFormat="1" applyFont="1" applyFill="1" applyBorder="1" applyAlignment="1">
      <alignment horizontal="center" vertical="center"/>
    </xf>
    <xf numFmtId="0" fontId="9" fillId="0" borderId="2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4" borderId="5" xfId="0" applyFont="1" applyFill="1" applyBorder="1" applyAlignment="1">
      <alignment horizontal="center" vertical="center"/>
    </xf>
    <xf numFmtId="0" fontId="9" fillId="4" borderId="5" xfId="0"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0" xfId="0" applyFont="1" applyFill="1" applyBorder="1" applyAlignment="1">
      <alignment horizontal="center" vertical="center" wrapText="1"/>
    </xf>
    <xf numFmtId="4" fontId="9" fillId="4" borderId="5" xfId="0" applyNumberFormat="1" applyFont="1" applyFill="1" applyBorder="1" applyAlignment="1">
      <alignment horizontal="center" vertical="center"/>
    </xf>
    <xf numFmtId="0" fontId="9" fillId="4" borderId="27" xfId="0" applyFont="1" applyFill="1" applyBorder="1" applyAlignment="1">
      <alignment horizontal="justify" vertical="center" wrapText="1"/>
    </xf>
    <xf numFmtId="0" fontId="8" fillId="4" borderId="13" xfId="0" applyFont="1" applyFill="1" applyBorder="1" applyAlignment="1">
      <alignment horizontal="center" vertical="center" wrapText="1"/>
    </xf>
    <xf numFmtId="0" fontId="9" fillId="4" borderId="26" xfId="0" applyFont="1" applyFill="1" applyBorder="1" applyAlignment="1">
      <alignment horizontal="center" vertical="center"/>
    </xf>
    <xf numFmtId="0" fontId="9" fillId="4" borderId="14" xfId="0" applyFont="1" applyFill="1" applyBorder="1" applyAlignment="1">
      <alignment horizontal="center" vertical="center" wrapText="1"/>
    </xf>
    <xf numFmtId="0" fontId="9" fillId="4" borderId="14" xfId="0" applyFont="1" applyFill="1" applyBorder="1" applyAlignment="1">
      <alignment horizontal="center" vertical="center"/>
    </xf>
    <xf numFmtId="49" fontId="9" fillId="4" borderId="14" xfId="0" applyNumberFormat="1" applyFont="1" applyFill="1" applyBorder="1" applyAlignment="1">
      <alignment horizontal="center" vertical="center"/>
    </xf>
    <xf numFmtId="0" fontId="9" fillId="4" borderId="26" xfId="0" applyFont="1" applyFill="1" applyBorder="1" applyAlignment="1">
      <alignment horizontal="center" vertical="center" wrapText="1"/>
    </xf>
    <xf numFmtId="164" fontId="9" fillId="4" borderId="26" xfId="0" applyNumberFormat="1" applyFont="1" applyFill="1" applyBorder="1" applyAlignment="1">
      <alignment horizontal="center" vertical="center" wrapText="1"/>
    </xf>
    <xf numFmtId="4" fontId="9" fillId="4" borderId="14" xfId="0" applyNumberFormat="1" applyFont="1" applyFill="1" applyBorder="1" applyAlignment="1">
      <alignment horizontal="center" vertical="center"/>
    </xf>
    <xf numFmtId="4" fontId="9" fillId="4" borderId="26" xfId="0" applyNumberFormat="1" applyFont="1" applyFill="1" applyBorder="1" applyAlignment="1">
      <alignment horizontal="center" vertical="center"/>
    </xf>
    <xf numFmtId="0" fontId="9" fillId="4" borderId="28" xfId="0" applyFont="1" applyFill="1" applyBorder="1" applyAlignment="1">
      <alignment horizontal="justify" vertical="center" wrapText="1"/>
    </xf>
    <xf numFmtId="0" fontId="8" fillId="4" borderId="29"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8"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1" xfId="0" applyFont="1" applyBorder="1" applyAlignment="1">
      <alignment horizontal="center" vertical="center"/>
    </xf>
    <xf numFmtId="49" fontId="9" fillId="0" borderId="31" xfId="0" applyNumberFormat="1" applyFont="1" applyBorder="1" applyAlignment="1">
      <alignment horizontal="center" vertical="center"/>
    </xf>
    <xf numFmtId="164" fontId="9" fillId="0" borderId="31" xfId="0" applyNumberFormat="1" applyFont="1" applyBorder="1" applyAlignment="1">
      <alignment horizontal="center" vertical="center" wrapText="1"/>
    </xf>
    <xf numFmtId="4" fontId="9" fillId="0" borderId="31" xfId="0" applyNumberFormat="1" applyFont="1" applyBorder="1" applyAlignment="1">
      <alignment horizontal="center" vertical="center"/>
    </xf>
    <xf numFmtId="0" fontId="9" fillId="0" borderId="32" xfId="0" applyFont="1" applyFill="1" applyBorder="1" applyAlignment="1">
      <alignment horizontal="justify" vertical="center" wrapText="1"/>
    </xf>
    <xf numFmtId="49" fontId="9" fillId="4" borderId="6" xfId="0" applyNumberFormat="1" applyFont="1" applyFill="1" applyBorder="1" applyAlignment="1">
      <alignment horizontal="center" vertical="center" wrapText="1"/>
    </xf>
    <xf numFmtId="0" fontId="9" fillId="4" borderId="6" xfId="0" applyNumberFormat="1" applyFont="1" applyFill="1" applyBorder="1" applyAlignment="1">
      <alignment horizontal="center" vertical="center"/>
    </xf>
    <xf numFmtId="4" fontId="9" fillId="4" borderId="6" xfId="0" applyNumberFormat="1" applyFont="1" applyFill="1" applyBorder="1" applyAlignment="1">
      <alignment horizontal="center" vertical="center"/>
    </xf>
    <xf numFmtId="0" fontId="9" fillId="4" borderId="12"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4" xfId="0" applyFont="1" applyFill="1" applyBorder="1" applyAlignment="1">
      <alignment horizontal="center" vertical="center" wrapText="1"/>
    </xf>
    <xf numFmtId="49" fontId="9" fillId="4" borderId="15" xfId="0" applyNumberFormat="1" applyFont="1" applyFill="1" applyBorder="1" applyAlignment="1">
      <alignment horizontal="center" vertical="center" wrapText="1"/>
    </xf>
    <xf numFmtId="0" fontId="9" fillId="4" borderId="15" xfId="0" applyNumberFormat="1" applyFont="1" applyFill="1" applyBorder="1" applyAlignment="1">
      <alignment horizontal="center" vertical="center"/>
    </xf>
    <xf numFmtId="4" fontId="9" fillId="4" borderId="14" xfId="0" applyNumberFormat="1" applyFont="1" applyFill="1" applyBorder="1" applyAlignment="1">
      <alignment horizontal="center" vertical="center"/>
    </xf>
    <xf numFmtId="4" fontId="9" fillId="4" borderId="15" xfId="0" applyNumberFormat="1" applyFont="1" applyFill="1" applyBorder="1" applyAlignment="1">
      <alignment horizontal="center" vertical="center"/>
    </xf>
    <xf numFmtId="4" fontId="9" fillId="4" borderId="19" xfId="0" applyNumberFormat="1" applyFont="1" applyFill="1" applyBorder="1" applyAlignment="1">
      <alignment horizontal="center" vertical="center"/>
    </xf>
    <xf numFmtId="0" fontId="9" fillId="4" borderId="18" xfId="0" applyFont="1" applyFill="1" applyBorder="1" applyAlignment="1">
      <alignment horizontal="center" vertical="center"/>
    </xf>
    <xf numFmtId="0" fontId="9" fillId="4" borderId="18" xfId="0" applyFont="1" applyFill="1" applyBorder="1" applyAlignment="1">
      <alignment horizontal="center" vertical="center" wrapText="1"/>
    </xf>
    <xf numFmtId="164" fontId="9" fillId="4" borderId="18" xfId="0" applyNumberFormat="1"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3" fontId="9" fillId="4" borderId="15" xfId="0" applyNumberFormat="1" applyFont="1" applyFill="1" applyBorder="1" applyAlignment="1">
      <alignment horizontal="center" vertical="center"/>
    </xf>
    <xf numFmtId="4" fontId="9" fillId="4" borderId="18" xfId="0" applyNumberFormat="1" applyFont="1" applyFill="1" applyBorder="1" applyAlignment="1">
      <alignment horizontal="center" vertical="center"/>
    </xf>
    <xf numFmtId="4" fontId="9" fillId="4" borderId="18" xfId="0" quotePrefix="1" applyNumberFormat="1" applyFont="1" applyFill="1" applyBorder="1" applyAlignment="1">
      <alignment horizontal="center" vertical="center"/>
    </xf>
    <xf numFmtId="0" fontId="9" fillId="4" borderId="20" xfId="0" applyFont="1" applyFill="1" applyBorder="1" applyAlignment="1">
      <alignment horizontal="center" vertical="center" wrapText="1"/>
    </xf>
    <xf numFmtId="164" fontId="9" fillId="4" borderId="14" xfId="0" applyNumberFormat="1"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39" xfId="0" applyFont="1" applyFill="1" applyBorder="1" applyAlignment="1">
      <alignment horizontal="center" vertical="center"/>
    </xf>
    <xf numFmtId="0" fontId="9" fillId="4" borderId="39" xfId="0" applyFont="1" applyFill="1" applyBorder="1" applyAlignment="1">
      <alignment horizontal="center" vertical="center" wrapText="1"/>
    </xf>
    <xf numFmtId="49" fontId="9" fillId="4" borderId="24" xfId="0" applyNumberFormat="1" applyFont="1" applyFill="1" applyBorder="1" applyAlignment="1">
      <alignment horizontal="center" vertical="center" wrapText="1"/>
    </xf>
    <xf numFmtId="164" fontId="9" fillId="4" borderId="39" xfId="0" applyNumberFormat="1"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24" xfId="0" applyNumberFormat="1" applyFont="1" applyFill="1" applyBorder="1" applyAlignment="1">
      <alignment horizontal="center" vertical="center"/>
    </xf>
    <xf numFmtId="3" fontId="9" fillId="4" borderId="24" xfId="0" applyNumberFormat="1" applyFont="1" applyFill="1" applyBorder="1" applyAlignment="1">
      <alignment horizontal="center" vertical="center"/>
    </xf>
    <xf numFmtId="4" fontId="9" fillId="4" borderId="39" xfId="0" applyNumberFormat="1" applyFont="1" applyFill="1" applyBorder="1" applyAlignment="1">
      <alignment horizontal="center" vertical="center"/>
    </xf>
    <xf numFmtId="0" fontId="9" fillId="4" borderId="4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31" xfId="0" applyFont="1" applyFill="1" applyBorder="1" applyAlignment="1">
      <alignment horizontal="center" vertical="center" wrapText="1"/>
    </xf>
    <xf numFmtId="49" fontId="9" fillId="0" borderId="31" xfId="0" applyNumberFormat="1" applyFont="1" applyFill="1" applyBorder="1" applyAlignment="1">
      <alignment horizontal="center" vertical="center"/>
    </xf>
    <xf numFmtId="164" fontId="9" fillId="0" borderId="31" xfId="0" applyNumberFormat="1" applyFont="1" applyFill="1" applyBorder="1" applyAlignment="1">
      <alignment horizontal="center" vertical="center" wrapText="1"/>
    </xf>
    <xf numFmtId="4" fontId="9" fillId="0" borderId="31" xfId="0" applyNumberFormat="1" applyFont="1" applyFill="1" applyBorder="1" applyAlignment="1">
      <alignment horizontal="center" vertical="center"/>
    </xf>
    <xf numFmtId="4" fontId="9" fillId="0" borderId="44" xfId="0" quotePrefix="1" applyNumberFormat="1" applyFont="1" applyFill="1" applyBorder="1" applyAlignment="1">
      <alignment horizontal="center" vertical="center"/>
    </xf>
    <xf numFmtId="0" fontId="9" fillId="0" borderId="32"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9" fillId="4" borderId="31" xfId="0" applyFont="1" applyFill="1" applyBorder="1" applyAlignment="1">
      <alignment horizontal="center" vertical="center"/>
    </xf>
    <xf numFmtId="0" fontId="9" fillId="4" borderId="31" xfId="0" applyFont="1" applyFill="1" applyBorder="1" applyAlignment="1">
      <alignment horizontal="center" vertical="center" wrapText="1"/>
    </xf>
    <xf numFmtId="49" fontId="9" fillId="4" borderId="31" xfId="0" applyNumberFormat="1" applyFont="1" applyFill="1" applyBorder="1" applyAlignment="1">
      <alignment horizontal="center" vertical="center"/>
    </xf>
    <xf numFmtId="164" fontId="9" fillId="4" borderId="31" xfId="0" applyNumberFormat="1" applyFont="1" applyFill="1" applyBorder="1" applyAlignment="1">
      <alignment horizontal="center" vertical="center" wrapText="1"/>
    </xf>
    <xf numFmtId="4" fontId="9" fillId="4" borderId="31" xfId="0" applyNumberFormat="1" applyFont="1" applyFill="1" applyBorder="1" applyAlignment="1">
      <alignment horizontal="center" vertical="center"/>
    </xf>
    <xf numFmtId="4" fontId="9" fillId="4" borderId="44" xfId="0" applyNumberFormat="1" applyFont="1" applyFill="1" applyBorder="1" applyAlignment="1">
      <alignment horizontal="center" vertical="center"/>
    </xf>
    <xf numFmtId="0" fontId="9" fillId="4" borderId="3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xf>
    <xf numFmtId="3" fontId="9" fillId="0" borderId="9" xfId="0" applyNumberFormat="1" applyFont="1" applyFill="1" applyBorder="1" applyAlignment="1">
      <alignment horizontal="center" vertical="center"/>
    </xf>
    <xf numFmtId="0" fontId="9" fillId="0" borderId="12"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vertical="center"/>
    </xf>
    <xf numFmtId="49" fontId="9" fillId="0" borderId="15"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4" fontId="9" fillId="0" borderId="18" xfId="0" applyNumberFormat="1" applyFont="1" applyFill="1" applyBorder="1" applyAlignment="1">
      <alignment horizontal="center" vertical="center"/>
    </xf>
    <xf numFmtId="0" fontId="9" fillId="0" borderId="1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39" xfId="0" applyFont="1" applyFill="1" applyBorder="1" applyAlignment="1">
      <alignment horizontal="center" vertical="center" wrapText="1"/>
    </xf>
    <xf numFmtId="3" fontId="9" fillId="0" borderId="24" xfId="0" applyNumberFormat="1" applyFont="1" applyFill="1" applyBorder="1" applyAlignment="1">
      <alignment horizontal="center" vertical="center"/>
    </xf>
    <xf numFmtId="4" fontId="9" fillId="0" borderId="39" xfId="0" applyNumberFormat="1" applyFont="1" applyFill="1" applyBorder="1" applyAlignment="1">
      <alignment horizontal="center" vertical="center"/>
    </xf>
    <xf numFmtId="0" fontId="8"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5" xfId="0" applyFont="1" applyFill="1" applyBorder="1" applyAlignment="1">
      <alignment horizontal="center" vertical="center"/>
    </xf>
    <xf numFmtId="49" fontId="9" fillId="4" borderId="5" xfId="0" applyNumberFormat="1" applyFont="1" applyFill="1" applyBorder="1" applyAlignment="1">
      <alignment horizontal="center" vertical="center"/>
    </xf>
    <xf numFmtId="164" fontId="9" fillId="4" borderId="5" xfId="0" applyNumberFormat="1"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5" xfId="0" applyFont="1" applyFill="1" applyBorder="1" applyAlignment="1">
      <alignment horizontal="center" vertical="center" wrapText="1"/>
    </xf>
    <xf numFmtId="4" fontId="9" fillId="4" borderId="5" xfId="0" applyNumberFormat="1" applyFont="1" applyFill="1" applyBorder="1" applyAlignment="1">
      <alignment horizontal="center" vertical="center"/>
    </xf>
    <xf numFmtId="4" fontId="9" fillId="4" borderId="7" xfId="0" applyNumberFormat="1" applyFont="1" applyFill="1" applyBorder="1" applyAlignment="1">
      <alignment horizontal="center" vertical="center"/>
    </xf>
    <xf numFmtId="0" fontId="9" fillId="4" borderId="27" xfId="0" applyFont="1" applyFill="1" applyBorder="1" applyAlignment="1">
      <alignment horizontal="justify" vertical="center" wrapText="1"/>
    </xf>
    <xf numFmtId="0" fontId="8" fillId="0" borderId="21" xfId="0" applyFont="1" applyFill="1" applyBorder="1" applyAlignment="1">
      <alignment horizontal="center" vertical="center" wrapText="1"/>
    </xf>
    <xf numFmtId="49" fontId="9" fillId="0" borderId="6"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0" fontId="9" fillId="0" borderId="27" xfId="0" applyFont="1" applyFill="1" applyBorder="1" applyAlignment="1">
      <alignment horizontal="center" vertical="center" wrapText="1"/>
    </xf>
    <xf numFmtId="0" fontId="0" fillId="0" borderId="0" xfId="0" applyAlignment="1">
      <alignment vertical="center"/>
    </xf>
    <xf numFmtId="0" fontId="8" fillId="0" borderId="22" xfId="0" applyFont="1" applyFill="1" applyBorder="1" applyAlignment="1">
      <alignment horizontal="center" vertical="center" wrapText="1"/>
    </xf>
    <xf numFmtId="4" fontId="9" fillId="0" borderId="15" xfId="0" quotePrefix="1" applyNumberFormat="1" applyFont="1" applyFill="1" applyBorder="1" applyAlignment="1">
      <alignment horizontal="center" vertical="center"/>
    </xf>
    <xf numFmtId="0" fontId="9" fillId="0" borderId="3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8" xfId="0" applyFont="1" applyFill="1" applyBorder="1" applyAlignment="1">
      <alignment horizontal="center" vertical="center" wrapText="1"/>
    </xf>
    <xf numFmtId="49" fontId="9" fillId="0" borderId="18"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wrapText="1"/>
    </xf>
    <xf numFmtId="3" fontId="9" fillId="0" borderId="18" xfId="0" applyNumberFormat="1" applyFont="1" applyFill="1" applyBorder="1" applyAlignment="1">
      <alignment horizontal="center" vertical="center"/>
    </xf>
    <xf numFmtId="4" fontId="9" fillId="0" borderId="18" xfId="0" quotePrefix="1" applyNumberFormat="1" applyFont="1" applyFill="1" applyBorder="1" applyAlignment="1">
      <alignment horizontal="center" vertical="center"/>
    </xf>
    <xf numFmtId="0" fontId="9" fillId="4" borderId="6" xfId="0" applyFont="1" applyFill="1" applyBorder="1" applyAlignment="1">
      <alignment horizontal="center" vertical="center"/>
    </xf>
    <xf numFmtId="164" fontId="9" fillId="4" borderId="6" xfId="0" applyNumberFormat="1" applyFont="1" applyFill="1" applyBorder="1" applyAlignment="1">
      <alignment horizontal="center" vertical="center" wrapText="1"/>
    </xf>
    <xf numFmtId="165" fontId="9" fillId="4" borderId="6" xfId="0" applyNumberFormat="1" applyFont="1" applyFill="1" applyBorder="1" applyAlignment="1">
      <alignment horizontal="center" vertical="center"/>
    </xf>
    <xf numFmtId="4" fontId="9" fillId="4" borderId="6" xfId="0" quotePrefix="1" applyNumberFormat="1" applyFont="1" applyFill="1" applyBorder="1" applyAlignment="1">
      <alignment horizontal="center" vertical="center"/>
    </xf>
    <xf numFmtId="0" fontId="9" fillId="4" borderId="24" xfId="0" applyFont="1" applyFill="1" applyBorder="1" applyAlignment="1">
      <alignment horizontal="center" vertical="center"/>
    </xf>
    <xf numFmtId="0" fontId="9" fillId="4" borderId="24" xfId="0" applyFont="1" applyFill="1" applyBorder="1" applyAlignment="1">
      <alignment horizontal="center" vertical="center" wrapText="1"/>
    </xf>
    <xf numFmtId="164" fontId="9" fillId="4" borderId="24" xfId="0" applyNumberFormat="1"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26" xfId="0" applyFont="1" applyFill="1" applyBorder="1" applyAlignment="1">
      <alignment horizontal="center" vertical="center" wrapText="1"/>
    </xf>
    <xf numFmtId="49" fontId="9" fillId="0" borderId="26" xfId="0" quotePrefix="1"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wrapText="1"/>
    </xf>
    <xf numFmtId="164" fontId="9" fillId="0" borderId="26" xfId="0" applyNumberFormat="1" applyFont="1" applyFill="1" applyBorder="1" applyAlignment="1">
      <alignment horizontal="center" vertical="center" wrapText="1"/>
    </xf>
    <xf numFmtId="4" fontId="9" fillId="0" borderId="26" xfId="0" applyNumberFormat="1" applyFont="1" applyFill="1" applyBorder="1" applyAlignment="1">
      <alignment horizontal="center" vertical="center"/>
    </xf>
    <xf numFmtId="4" fontId="9" fillId="0" borderId="26" xfId="0" quotePrefix="1" applyNumberFormat="1" applyFont="1" applyFill="1" applyBorder="1" applyAlignment="1">
      <alignment horizontal="center" vertical="center"/>
    </xf>
    <xf numFmtId="0" fontId="9" fillId="0" borderId="28" xfId="0" applyFont="1" applyFill="1" applyBorder="1" applyAlignment="1">
      <alignment horizontal="center" vertical="center" wrapText="1"/>
    </xf>
    <xf numFmtId="4" fontId="9" fillId="0" borderId="24" xfId="0" quotePrefix="1" applyNumberFormat="1" applyFont="1" applyFill="1" applyBorder="1" applyAlignment="1">
      <alignment horizontal="center" vertical="center"/>
    </xf>
    <xf numFmtId="0" fontId="8" fillId="4" borderId="29" xfId="0" applyFont="1" applyFill="1" applyBorder="1" applyAlignment="1">
      <alignment horizontal="center" vertical="center" wrapText="1"/>
    </xf>
    <xf numFmtId="0" fontId="9" fillId="4" borderId="41" xfId="0" applyFont="1" applyFill="1" applyBorder="1" applyAlignment="1">
      <alignment horizontal="center" vertical="center"/>
    </xf>
    <xf numFmtId="0" fontId="9" fillId="4" borderId="39" xfId="0" applyFont="1" applyFill="1" applyBorder="1" applyAlignment="1">
      <alignment horizontal="center" vertical="center" wrapText="1"/>
    </xf>
    <xf numFmtId="0" fontId="9" fillId="4" borderId="39" xfId="0" applyFont="1" applyFill="1" applyBorder="1" applyAlignment="1">
      <alignment horizontal="center" vertical="center"/>
    </xf>
    <xf numFmtId="49" fontId="9" fillId="4" borderId="39" xfId="0" applyNumberFormat="1" applyFont="1" applyFill="1" applyBorder="1" applyAlignment="1">
      <alignment horizontal="center" vertical="center"/>
    </xf>
    <xf numFmtId="164" fontId="9" fillId="4" borderId="39" xfId="0" applyNumberFormat="1" applyFont="1" applyFill="1" applyBorder="1" applyAlignment="1">
      <alignment horizontal="center" vertical="center" wrapText="1"/>
    </xf>
    <xf numFmtId="4" fontId="9" fillId="4" borderId="39" xfId="0" applyNumberFormat="1" applyFont="1" applyFill="1" applyBorder="1" applyAlignment="1">
      <alignment horizontal="center" vertical="center"/>
    </xf>
    <xf numFmtId="4" fontId="9" fillId="4" borderId="40" xfId="0" quotePrefix="1" applyNumberFormat="1" applyFont="1" applyFill="1" applyBorder="1" applyAlignment="1">
      <alignment horizontal="center" vertical="center"/>
    </xf>
    <xf numFmtId="0" fontId="9" fillId="4" borderId="43" xfId="0" applyFont="1" applyFill="1" applyBorder="1" applyAlignment="1">
      <alignment horizontal="center" vertical="center" wrapText="1"/>
    </xf>
    <xf numFmtId="0" fontId="5" fillId="3" borderId="1"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4" fontId="5" fillId="3" borderId="30" xfId="0" applyNumberFormat="1" applyFont="1" applyFill="1" applyBorder="1" applyAlignment="1">
      <alignment horizontal="center" vertical="center" wrapText="1"/>
    </xf>
    <xf numFmtId="0" fontId="5" fillId="3" borderId="47" xfId="0" applyFont="1" applyFill="1" applyBorder="1" applyAlignment="1">
      <alignment horizontal="center" vertical="center" wrapText="1"/>
    </xf>
    <xf numFmtId="0" fontId="0" fillId="0" borderId="0" xfId="0" applyAlignment="1">
      <alignment vertical="center" wrapText="1"/>
    </xf>
    <xf numFmtId="164" fontId="0" fillId="0" borderId="0" xfId="0" applyNumberFormat="1" applyAlignment="1">
      <alignment vertical="center"/>
    </xf>
    <xf numFmtId="0" fontId="0" fillId="0" borderId="0" xfId="0" applyAlignment="1">
      <alignment horizontal="center"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4" fontId="2" fillId="0" borderId="0" xfId="0" applyNumberFormat="1" applyFont="1" applyAlignment="1">
      <alignment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abSelected="1" topLeftCell="B1" zoomScale="60" zoomScaleNormal="60" zoomScaleSheetLayoutView="55" zoomScalePageLayoutView="70" workbookViewId="0">
      <selection activeCell="G57" sqref="G57"/>
    </sheetView>
  </sheetViews>
  <sheetFormatPr baseColWidth="10" defaultRowHeight="15" x14ac:dyDescent="0.25"/>
  <cols>
    <col min="1" max="1" width="28.85546875" style="208" customWidth="1"/>
    <col min="2" max="2" width="9" style="208" bestFit="1" customWidth="1"/>
    <col min="3" max="3" width="54.5703125" style="208" customWidth="1"/>
    <col min="4" max="4" width="51.140625" style="250" customWidth="1"/>
    <col min="5" max="6" width="28.85546875" style="250" customWidth="1"/>
    <col min="7" max="7" width="15.7109375" style="250" customWidth="1"/>
    <col min="8" max="8" width="21.5703125" style="208" customWidth="1"/>
    <col min="9" max="9" width="48" style="208" customWidth="1"/>
    <col min="10" max="10" width="30.85546875" style="208" customWidth="1"/>
    <col min="11" max="11" width="41" style="250" customWidth="1"/>
    <col min="12" max="12" width="54.85546875" style="250" customWidth="1"/>
    <col min="13" max="13" width="54.85546875" style="251" customWidth="1"/>
    <col min="14" max="14" width="7.5703125" style="252" customWidth="1"/>
    <col min="15" max="15" width="23.7109375" style="252" customWidth="1"/>
    <col min="16" max="16" width="13.28515625" style="252" customWidth="1"/>
    <col min="17" max="17" width="40.7109375" style="252" customWidth="1"/>
    <col min="18" max="18" width="69" style="252" customWidth="1"/>
    <col min="19" max="19" width="35.28515625" style="208" customWidth="1"/>
    <col min="20" max="20" width="29.42578125" style="208" customWidth="1"/>
    <col min="21" max="21" width="30.140625" style="208" customWidth="1"/>
    <col min="22" max="22" width="17" style="208" customWidth="1"/>
    <col min="23" max="23" width="125.28515625" style="250" customWidth="1"/>
  </cols>
  <sheetData>
    <row r="1" spans="1:23" ht="60" customHeight="1" thickBot="1" x14ac:dyDescent="0.3">
      <c r="A1" s="1" t="s">
        <v>0</v>
      </c>
      <c r="B1" s="2"/>
      <c r="C1" s="2"/>
      <c r="D1" s="2"/>
      <c r="E1" s="2"/>
      <c r="F1" s="2"/>
      <c r="G1" s="2"/>
      <c r="H1" s="2"/>
      <c r="I1" s="2"/>
      <c r="J1" s="2"/>
      <c r="K1" s="2"/>
      <c r="L1" s="2"/>
      <c r="M1" s="2"/>
      <c r="N1" s="2"/>
      <c r="O1" s="2"/>
      <c r="P1" s="2"/>
      <c r="Q1" s="2"/>
      <c r="R1" s="2"/>
      <c r="S1" s="2"/>
      <c r="T1" s="2"/>
      <c r="U1" s="2"/>
      <c r="V1" s="2"/>
      <c r="W1" s="3"/>
    </row>
    <row r="2" spans="1:23" ht="15.75" customHeight="1" x14ac:dyDescent="0.25">
      <c r="A2" s="4" t="s">
        <v>1</v>
      </c>
      <c r="B2" s="5" t="s">
        <v>2</v>
      </c>
      <c r="C2" s="6" t="s">
        <v>3</v>
      </c>
      <c r="D2" s="7" t="s">
        <v>4</v>
      </c>
      <c r="E2" s="5" t="s">
        <v>5</v>
      </c>
      <c r="F2" s="5" t="s">
        <v>6</v>
      </c>
      <c r="G2" s="5" t="s">
        <v>7</v>
      </c>
      <c r="H2" s="6" t="s">
        <v>8</v>
      </c>
      <c r="I2" s="8" t="s">
        <v>9</v>
      </c>
      <c r="J2" s="6" t="s">
        <v>10</v>
      </c>
      <c r="K2" s="7" t="s">
        <v>11</v>
      </c>
      <c r="L2" s="7" t="s">
        <v>12</v>
      </c>
      <c r="M2" s="9" t="s">
        <v>13</v>
      </c>
      <c r="N2" s="10" t="s">
        <v>14</v>
      </c>
      <c r="O2" s="11"/>
      <c r="P2" s="11"/>
      <c r="Q2" s="11"/>
      <c r="R2" s="11"/>
      <c r="S2" s="6" t="s">
        <v>15</v>
      </c>
      <c r="T2" s="12" t="s">
        <v>16</v>
      </c>
      <c r="U2" s="13"/>
      <c r="V2" s="14"/>
      <c r="W2" s="15" t="s">
        <v>17</v>
      </c>
    </row>
    <row r="3" spans="1:23" x14ac:dyDescent="0.25">
      <c r="A3" s="16"/>
      <c r="B3" s="17"/>
      <c r="C3" s="18"/>
      <c r="D3" s="19"/>
      <c r="E3" s="17"/>
      <c r="F3" s="17"/>
      <c r="G3" s="17"/>
      <c r="H3" s="18"/>
      <c r="I3" s="20"/>
      <c r="J3" s="18"/>
      <c r="K3" s="19"/>
      <c r="L3" s="19"/>
      <c r="M3" s="21"/>
      <c r="N3" s="22"/>
      <c r="O3" s="23"/>
      <c r="P3" s="23"/>
      <c r="Q3" s="23"/>
      <c r="R3" s="23"/>
      <c r="S3" s="18"/>
      <c r="T3" s="19" t="s">
        <v>18</v>
      </c>
      <c r="U3" s="24" t="s">
        <v>19</v>
      </c>
      <c r="V3" s="24" t="s">
        <v>20</v>
      </c>
      <c r="W3" s="25"/>
    </row>
    <row r="4" spans="1:23" ht="22.5" customHeight="1" thickBot="1" x14ac:dyDescent="0.3">
      <c r="A4" s="16"/>
      <c r="B4" s="17"/>
      <c r="C4" s="26"/>
      <c r="D4" s="27"/>
      <c r="E4" s="17"/>
      <c r="F4" s="17"/>
      <c r="G4" s="17"/>
      <c r="H4" s="26"/>
      <c r="I4" s="28"/>
      <c r="J4" s="26"/>
      <c r="K4" s="27"/>
      <c r="L4" s="27"/>
      <c r="M4" s="29"/>
      <c r="N4" s="30" t="s">
        <v>21</v>
      </c>
      <c r="O4" s="30" t="s">
        <v>22</v>
      </c>
      <c r="P4" s="30" t="s">
        <v>23</v>
      </c>
      <c r="Q4" s="31" t="s">
        <v>24</v>
      </c>
      <c r="R4" s="30" t="s">
        <v>25</v>
      </c>
      <c r="S4" s="26"/>
      <c r="T4" s="27"/>
      <c r="U4" s="32"/>
      <c r="V4" s="32"/>
      <c r="W4" s="33"/>
    </row>
    <row r="5" spans="1:23" ht="33.75" customHeight="1" x14ac:dyDescent="0.25">
      <c r="A5" s="34" t="s">
        <v>26</v>
      </c>
      <c r="B5" s="35" t="s">
        <v>27</v>
      </c>
      <c r="C5" s="35" t="s">
        <v>28</v>
      </c>
      <c r="D5" s="36" t="s">
        <v>29</v>
      </c>
      <c r="E5" s="36" t="s">
        <v>30</v>
      </c>
      <c r="F5" s="36" t="s">
        <v>31</v>
      </c>
      <c r="G5" s="36">
        <v>0</v>
      </c>
      <c r="H5" s="35" t="s">
        <v>32</v>
      </c>
      <c r="I5" s="37" t="s">
        <v>33</v>
      </c>
      <c r="J5" s="37" t="s">
        <v>34</v>
      </c>
      <c r="K5" s="38" t="s">
        <v>35</v>
      </c>
      <c r="L5" s="38" t="s">
        <v>36</v>
      </c>
      <c r="M5" s="39" t="s">
        <v>37</v>
      </c>
      <c r="N5" s="36">
        <v>93</v>
      </c>
      <c r="O5" s="36" t="s">
        <v>38</v>
      </c>
      <c r="P5" s="36">
        <v>3</v>
      </c>
      <c r="Q5" s="36" t="s">
        <v>39</v>
      </c>
      <c r="R5" s="36" t="s">
        <v>40</v>
      </c>
      <c r="S5" s="35" t="s">
        <v>41</v>
      </c>
      <c r="T5" s="40">
        <v>9001.75</v>
      </c>
      <c r="U5" s="40">
        <v>4535.6000000000004</v>
      </c>
      <c r="V5" s="40">
        <v>2198.1446999999998</v>
      </c>
      <c r="W5" s="41" t="s">
        <v>42</v>
      </c>
    </row>
    <row r="6" spans="1:23" ht="33.75" customHeight="1" x14ac:dyDescent="0.25">
      <c r="A6" s="42"/>
      <c r="B6" s="43" t="s">
        <v>43</v>
      </c>
      <c r="C6" s="43" t="s">
        <v>44</v>
      </c>
      <c r="D6" s="44" t="s">
        <v>45</v>
      </c>
      <c r="E6" s="44" t="s">
        <v>46</v>
      </c>
      <c r="F6" s="44" t="s">
        <v>47</v>
      </c>
      <c r="G6" s="44">
        <v>0</v>
      </c>
      <c r="H6" s="43" t="s">
        <v>48</v>
      </c>
      <c r="I6" s="45" t="s">
        <v>49</v>
      </c>
      <c r="J6" s="45" t="s">
        <v>50</v>
      </c>
      <c r="K6" s="46"/>
      <c r="L6" s="46"/>
      <c r="M6" s="47" t="s">
        <v>37</v>
      </c>
      <c r="N6" s="44">
        <v>99</v>
      </c>
      <c r="O6" s="44" t="s">
        <v>47</v>
      </c>
      <c r="P6" s="44">
        <v>1</v>
      </c>
      <c r="Q6" s="44" t="s">
        <v>51</v>
      </c>
      <c r="R6" s="44" t="s">
        <v>52</v>
      </c>
      <c r="S6" s="43" t="s">
        <v>53</v>
      </c>
      <c r="T6" s="48">
        <v>742.14</v>
      </c>
      <c r="U6" s="48">
        <v>392</v>
      </c>
      <c r="V6" s="48">
        <f>+U6-326.4</f>
        <v>65.600000000000023</v>
      </c>
      <c r="W6" s="49"/>
    </row>
    <row r="7" spans="1:23" ht="15.75" x14ac:dyDescent="0.25">
      <c r="A7" s="42"/>
      <c r="B7" s="43" t="s">
        <v>54</v>
      </c>
      <c r="C7" s="43" t="s">
        <v>55</v>
      </c>
      <c r="D7" s="44" t="s">
        <v>56</v>
      </c>
      <c r="E7" s="44" t="s">
        <v>57</v>
      </c>
      <c r="F7" s="44" t="s">
        <v>58</v>
      </c>
      <c r="G7" s="44">
        <v>0</v>
      </c>
      <c r="H7" s="43" t="s">
        <v>59</v>
      </c>
      <c r="I7" s="45" t="s">
        <v>60</v>
      </c>
      <c r="J7" s="45" t="s">
        <v>61</v>
      </c>
      <c r="K7" s="46"/>
      <c r="L7" s="46"/>
      <c r="M7" s="47" t="s">
        <v>37</v>
      </c>
      <c r="N7" s="44">
        <v>94</v>
      </c>
      <c r="O7" s="44" t="s">
        <v>62</v>
      </c>
      <c r="P7" s="44">
        <v>6</v>
      </c>
      <c r="Q7" s="44" t="s">
        <v>63</v>
      </c>
      <c r="R7" s="44" t="s">
        <v>64</v>
      </c>
      <c r="S7" s="43" t="s">
        <v>65</v>
      </c>
      <c r="T7" s="48">
        <v>2074.8200000000002</v>
      </c>
      <c r="U7" s="48">
        <v>2073.71</v>
      </c>
      <c r="V7" s="48">
        <f>+U7-1670.1</f>
        <v>403.61000000000013</v>
      </c>
      <c r="W7" s="49"/>
    </row>
    <row r="8" spans="1:23" ht="45.75" customHeight="1" thickBot="1" x14ac:dyDescent="0.3">
      <c r="A8" s="50"/>
      <c r="B8" s="51" t="s">
        <v>66</v>
      </c>
      <c r="C8" s="51" t="s">
        <v>67</v>
      </c>
      <c r="D8" s="52" t="s">
        <v>68</v>
      </c>
      <c r="E8" s="52" t="s">
        <v>69</v>
      </c>
      <c r="F8" s="52" t="s">
        <v>58</v>
      </c>
      <c r="G8" s="52" t="s">
        <v>70</v>
      </c>
      <c r="H8" s="51" t="s">
        <v>71</v>
      </c>
      <c r="I8" s="53" t="s">
        <v>72</v>
      </c>
      <c r="J8" s="53" t="s">
        <v>73</v>
      </c>
      <c r="K8" s="52" t="s">
        <v>74</v>
      </c>
      <c r="L8" s="52" t="s">
        <v>75</v>
      </c>
      <c r="M8" s="54">
        <v>33171428.5714285</v>
      </c>
      <c r="N8" s="52">
        <v>94</v>
      </c>
      <c r="O8" s="52" t="s">
        <v>62</v>
      </c>
      <c r="P8" s="52">
        <v>2</v>
      </c>
      <c r="Q8" s="52" t="s">
        <v>63</v>
      </c>
      <c r="R8" s="52" t="s">
        <v>76</v>
      </c>
      <c r="S8" s="51" t="s">
        <v>77</v>
      </c>
      <c r="T8" s="55">
        <v>350</v>
      </c>
      <c r="U8" s="56">
        <v>3764.9</v>
      </c>
      <c r="V8" s="57" t="s">
        <v>78</v>
      </c>
      <c r="W8" s="58"/>
    </row>
    <row r="9" spans="1:23" ht="96.75" customHeight="1" x14ac:dyDescent="0.25">
      <c r="A9" s="59" t="s">
        <v>79</v>
      </c>
      <c r="B9" s="60" t="s">
        <v>80</v>
      </c>
      <c r="C9" s="60" t="s">
        <v>81</v>
      </c>
      <c r="D9" s="61" t="s">
        <v>82</v>
      </c>
      <c r="E9" s="61" t="s">
        <v>83</v>
      </c>
      <c r="F9" s="61" t="s">
        <v>31</v>
      </c>
      <c r="G9" s="61">
        <v>0</v>
      </c>
      <c r="H9" s="62" t="s">
        <v>84</v>
      </c>
      <c r="I9" s="63" t="s">
        <v>85</v>
      </c>
      <c r="J9" s="63" t="s">
        <v>86</v>
      </c>
      <c r="K9" s="61" t="s">
        <v>87</v>
      </c>
      <c r="L9" s="64" t="s">
        <v>88</v>
      </c>
      <c r="M9" s="65" t="s">
        <v>37</v>
      </c>
      <c r="N9" s="64" t="s">
        <v>89</v>
      </c>
      <c r="O9" s="64"/>
      <c r="P9" s="64"/>
      <c r="Q9" s="64"/>
      <c r="R9" s="64"/>
      <c r="S9" s="62" t="s">
        <v>90</v>
      </c>
      <c r="T9" s="66">
        <v>11421.3</v>
      </c>
      <c r="U9" s="67">
        <v>40923.410000000003</v>
      </c>
      <c r="V9" s="67">
        <v>34306.123500000002</v>
      </c>
      <c r="W9" s="68" t="s">
        <v>91</v>
      </c>
    </row>
    <row r="10" spans="1:23" ht="96.75" customHeight="1" x14ac:dyDescent="0.25">
      <c r="A10" s="69"/>
      <c r="B10" s="70"/>
      <c r="C10" s="70"/>
      <c r="D10" s="71" t="s">
        <v>92</v>
      </c>
      <c r="E10" s="71" t="s">
        <v>83</v>
      </c>
      <c r="F10" s="71" t="s">
        <v>31</v>
      </c>
      <c r="G10" s="71">
        <v>0</v>
      </c>
      <c r="H10" s="72" t="s">
        <v>93</v>
      </c>
      <c r="I10" s="73" t="s">
        <v>94</v>
      </c>
      <c r="J10" s="73" t="s">
        <v>95</v>
      </c>
      <c r="K10" s="71" t="s">
        <v>87</v>
      </c>
      <c r="L10" s="74"/>
      <c r="M10" s="75" t="s">
        <v>37</v>
      </c>
      <c r="N10" s="74"/>
      <c r="O10" s="74"/>
      <c r="P10" s="74"/>
      <c r="Q10" s="74"/>
      <c r="R10" s="74"/>
      <c r="S10" s="72" t="s">
        <v>96</v>
      </c>
      <c r="T10" s="76">
        <v>1186.9000000000001</v>
      </c>
      <c r="U10" s="77"/>
      <c r="V10" s="77"/>
      <c r="W10" s="78"/>
    </row>
    <row r="11" spans="1:23" ht="56.25" customHeight="1" x14ac:dyDescent="0.25">
      <c r="A11" s="69"/>
      <c r="B11" s="72" t="s">
        <v>97</v>
      </c>
      <c r="C11" s="72" t="s">
        <v>98</v>
      </c>
      <c r="D11" s="71" t="s">
        <v>99</v>
      </c>
      <c r="E11" s="71" t="s">
        <v>100</v>
      </c>
      <c r="F11" s="71" t="s">
        <v>31</v>
      </c>
      <c r="G11" s="71">
        <v>0</v>
      </c>
      <c r="H11" s="72" t="s">
        <v>101</v>
      </c>
      <c r="I11" s="73" t="s">
        <v>102</v>
      </c>
      <c r="J11" s="73" t="s">
        <v>103</v>
      </c>
      <c r="K11" s="71" t="s">
        <v>35</v>
      </c>
      <c r="L11" s="71" t="s">
        <v>104</v>
      </c>
      <c r="M11" s="79">
        <v>141400000</v>
      </c>
      <c r="N11" s="71">
        <v>92</v>
      </c>
      <c r="O11" s="71" t="s">
        <v>100</v>
      </c>
      <c r="P11" s="71">
        <v>2</v>
      </c>
      <c r="Q11" s="71" t="s">
        <v>105</v>
      </c>
      <c r="R11" s="71" t="s">
        <v>106</v>
      </c>
      <c r="S11" s="72" t="s">
        <v>107</v>
      </c>
      <c r="T11" s="76">
        <v>3502.45</v>
      </c>
      <c r="U11" s="80">
        <v>4771.5</v>
      </c>
      <c r="V11" s="80">
        <v>4786.1106</v>
      </c>
      <c r="W11" s="81" t="s">
        <v>42</v>
      </c>
    </row>
    <row r="12" spans="1:23" ht="42.75" customHeight="1" thickBot="1" x14ac:dyDescent="0.3">
      <c r="A12" s="82"/>
      <c r="B12" s="83" t="s">
        <v>108</v>
      </c>
      <c r="C12" s="83" t="s">
        <v>109</v>
      </c>
      <c r="D12" s="84" t="s">
        <v>110</v>
      </c>
      <c r="E12" s="84" t="s">
        <v>111</v>
      </c>
      <c r="F12" s="84" t="s">
        <v>112</v>
      </c>
      <c r="G12" s="84">
        <v>0</v>
      </c>
      <c r="H12" s="83" t="s">
        <v>113</v>
      </c>
      <c r="I12" s="85" t="s">
        <v>114</v>
      </c>
      <c r="J12" s="85" t="s">
        <v>115</v>
      </c>
      <c r="K12" s="84" t="s">
        <v>74</v>
      </c>
      <c r="L12" s="84" t="s">
        <v>116</v>
      </c>
      <c r="M12" s="86">
        <v>678172167</v>
      </c>
      <c r="N12" s="84">
        <v>22</v>
      </c>
      <c r="O12" s="84" t="s">
        <v>117</v>
      </c>
      <c r="P12" s="84">
        <v>18</v>
      </c>
      <c r="Q12" s="84"/>
      <c r="R12" s="84" t="s">
        <v>118</v>
      </c>
      <c r="S12" s="83" t="s">
        <v>119</v>
      </c>
      <c r="T12" s="87">
        <v>3567.3</v>
      </c>
      <c r="U12" s="87">
        <v>469.2</v>
      </c>
      <c r="V12" s="87" t="s">
        <v>78</v>
      </c>
      <c r="W12" s="88" t="s">
        <v>42</v>
      </c>
    </row>
    <row r="13" spans="1:23" ht="90.75" customHeight="1" x14ac:dyDescent="0.25">
      <c r="A13" s="89" t="s">
        <v>120</v>
      </c>
      <c r="B13" s="90" t="s">
        <v>121</v>
      </c>
      <c r="C13" s="90" t="s">
        <v>122</v>
      </c>
      <c r="D13" s="36" t="s">
        <v>123</v>
      </c>
      <c r="E13" s="36" t="s">
        <v>83</v>
      </c>
      <c r="F13" s="36" t="s">
        <v>31</v>
      </c>
      <c r="G13" s="36">
        <v>1</v>
      </c>
      <c r="H13" s="35" t="s">
        <v>78</v>
      </c>
      <c r="I13" s="37" t="s">
        <v>78</v>
      </c>
      <c r="J13" s="37" t="s">
        <v>78</v>
      </c>
      <c r="K13" s="36" t="s">
        <v>87</v>
      </c>
      <c r="L13" s="91" t="s">
        <v>124</v>
      </c>
      <c r="M13" s="92" t="s">
        <v>37</v>
      </c>
      <c r="N13" s="93" t="s">
        <v>125</v>
      </c>
      <c r="O13" s="94"/>
      <c r="P13" s="94"/>
      <c r="Q13" s="94"/>
      <c r="R13" s="95"/>
      <c r="S13" s="91" t="s">
        <v>126</v>
      </c>
      <c r="T13" s="40">
        <v>6406.15</v>
      </c>
      <c r="U13" s="40">
        <v>17282.62</v>
      </c>
      <c r="V13" s="96">
        <v>46694.37</v>
      </c>
      <c r="W13" s="97" t="s">
        <v>127</v>
      </c>
    </row>
    <row r="14" spans="1:23" ht="90.75" customHeight="1" x14ac:dyDescent="0.25">
      <c r="A14" s="98"/>
      <c r="B14" s="99"/>
      <c r="C14" s="99"/>
      <c r="D14" s="100" t="s">
        <v>128</v>
      </c>
      <c r="E14" s="100" t="s">
        <v>83</v>
      </c>
      <c r="F14" s="100" t="s">
        <v>31</v>
      </c>
      <c r="G14" s="100">
        <v>1</v>
      </c>
      <c r="H14" s="101" t="s">
        <v>129</v>
      </c>
      <c r="I14" s="102" t="s">
        <v>130</v>
      </c>
      <c r="J14" s="102" t="s">
        <v>130</v>
      </c>
      <c r="K14" s="100" t="s">
        <v>87</v>
      </c>
      <c r="L14" s="103"/>
      <c r="M14" s="104"/>
      <c r="N14" s="100">
        <v>94</v>
      </c>
      <c r="O14" s="100" t="s">
        <v>62</v>
      </c>
      <c r="P14" s="100">
        <v>7</v>
      </c>
      <c r="Q14" s="100" t="s">
        <v>63</v>
      </c>
      <c r="R14" s="100" t="s">
        <v>64</v>
      </c>
      <c r="S14" s="103"/>
      <c r="T14" s="105">
        <v>852.44</v>
      </c>
      <c r="U14" s="105">
        <v>32208.28</v>
      </c>
      <c r="V14" s="106"/>
      <c r="W14" s="107"/>
    </row>
    <row r="15" spans="1:23" ht="45.75" customHeight="1" thickBot="1" x14ac:dyDescent="0.3">
      <c r="A15" s="108"/>
      <c r="B15" s="51" t="s">
        <v>131</v>
      </c>
      <c r="C15" s="51" t="s">
        <v>132</v>
      </c>
      <c r="D15" s="52" t="s">
        <v>133</v>
      </c>
      <c r="E15" s="52" t="s">
        <v>134</v>
      </c>
      <c r="F15" s="52" t="s">
        <v>31</v>
      </c>
      <c r="G15" s="52">
        <v>0</v>
      </c>
      <c r="H15" s="51" t="s">
        <v>135</v>
      </c>
      <c r="I15" s="53" t="s">
        <v>136</v>
      </c>
      <c r="J15" s="53" t="s">
        <v>137</v>
      </c>
      <c r="K15" s="52" t="s">
        <v>35</v>
      </c>
      <c r="L15" s="52" t="s">
        <v>138</v>
      </c>
      <c r="M15" s="54">
        <v>246000000</v>
      </c>
      <c r="N15" s="52">
        <v>91</v>
      </c>
      <c r="O15" s="52" t="s">
        <v>139</v>
      </c>
      <c r="P15" s="52">
        <v>5</v>
      </c>
      <c r="Q15" s="52" t="s">
        <v>39</v>
      </c>
      <c r="R15" s="52" t="s">
        <v>140</v>
      </c>
      <c r="S15" s="51" t="s">
        <v>141</v>
      </c>
      <c r="T15" s="56">
        <v>1090.31</v>
      </c>
      <c r="U15" s="56">
        <v>262.8</v>
      </c>
      <c r="V15" s="56">
        <f>+U15-260.85</f>
        <v>1.9499999999999886</v>
      </c>
      <c r="W15" s="109" t="s">
        <v>42</v>
      </c>
    </row>
    <row r="16" spans="1:23" ht="105.75" customHeight="1" thickBot="1" x14ac:dyDescent="0.3">
      <c r="A16" s="110" t="s">
        <v>142</v>
      </c>
      <c r="B16" s="111" t="s">
        <v>143</v>
      </c>
      <c r="C16" s="111" t="s">
        <v>144</v>
      </c>
      <c r="D16" s="111" t="s">
        <v>145</v>
      </c>
      <c r="E16" s="111" t="s">
        <v>146</v>
      </c>
      <c r="F16" s="111" t="s">
        <v>47</v>
      </c>
      <c r="G16" s="111">
        <v>0</v>
      </c>
      <c r="H16" s="112" t="s">
        <v>147</v>
      </c>
      <c r="I16" s="113" t="s">
        <v>148</v>
      </c>
      <c r="J16" s="113" t="s">
        <v>149</v>
      </c>
      <c r="K16" s="111" t="s">
        <v>35</v>
      </c>
      <c r="L16" s="111" t="s">
        <v>150</v>
      </c>
      <c r="M16" s="114" t="s">
        <v>37</v>
      </c>
      <c r="N16" s="111">
        <v>99</v>
      </c>
      <c r="O16" s="111" t="s">
        <v>47</v>
      </c>
      <c r="P16" s="111">
        <v>1</v>
      </c>
      <c r="Q16" s="111" t="s">
        <v>51</v>
      </c>
      <c r="R16" s="111" t="s">
        <v>52</v>
      </c>
      <c r="S16" s="112" t="s">
        <v>151</v>
      </c>
      <c r="T16" s="115">
        <f>21636.78+475.2</f>
        <v>22111.98</v>
      </c>
      <c r="U16" s="115">
        <v>3486.31</v>
      </c>
      <c r="V16" s="115">
        <f>+U16-2752.42</f>
        <v>733.88999999999987</v>
      </c>
      <c r="W16" s="116" t="s">
        <v>152</v>
      </c>
    </row>
    <row r="17" spans="1:23" ht="45.75" customHeight="1" x14ac:dyDescent="0.25">
      <c r="A17" s="89" t="s">
        <v>153</v>
      </c>
      <c r="B17" s="90" t="s">
        <v>154</v>
      </c>
      <c r="C17" s="35" t="s">
        <v>155</v>
      </c>
      <c r="D17" s="36" t="s">
        <v>156</v>
      </c>
      <c r="E17" s="91" t="s">
        <v>157</v>
      </c>
      <c r="F17" s="91" t="s">
        <v>158</v>
      </c>
      <c r="G17" s="91">
        <v>0</v>
      </c>
      <c r="H17" s="36" t="s">
        <v>159</v>
      </c>
      <c r="I17" s="117" t="s">
        <v>160</v>
      </c>
      <c r="J17" s="117" t="s">
        <v>160</v>
      </c>
      <c r="K17" s="36" t="s">
        <v>35</v>
      </c>
      <c r="L17" s="36" t="s">
        <v>161</v>
      </c>
      <c r="M17" s="39">
        <v>723746800</v>
      </c>
      <c r="N17" s="38">
        <v>70</v>
      </c>
      <c r="O17" s="38" t="s">
        <v>162</v>
      </c>
      <c r="P17" s="38">
        <v>6</v>
      </c>
      <c r="Q17" s="38" t="s">
        <v>163</v>
      </c>
      <c r="R17" s="38" t="s">
        <v>164</v>
      </c>
      <c r="S17" s="118" t="s">
        <v>165</v>
      </c>
      <c r="T17" s="96">
        <v>14744.95</v>
      </c>
      <c r="U17" s="40">
        <v>5598.9</v>
      </c>
      <c r="V17" s="119">
        <f>+SUM(U17:U23)-5552.92</f>
        <v>7612.91</v>
      </c>
      <c r="W17" s="120" t="s">
        <v>42</v>
      </c>
    </row>
    <row r="18" spans="1:23" ht="42" customHeight="1" x14ac:dyDescent="0.25">
      <c r="A18" s="98"/>
      <c r="B18" s="121"/>
      <c r="C18" s="43" t="s">
        <v>166</v>
      </c>
      <c r="D18" s="44" t="s">
        <v>167</v>
      </c>
      <c r="E18" s="122"/>
      <c r="F18" s="122"/>
      <c r="G18" s="122"/>
      <c r="H18" s="44" t="s">
        <v>78</v>
      </c>
      <c r="I18" s="123" t="s">
        <v>78</v>
      </c>
      <c r="J18" s="123" t="s">
        <v>78</v>
      </c>
      <c r="K18" s="44" t="s">
        <v>87</v>
      </c>
      <c r="L18" s="44" t="s">
        <v>168</v>
      </c>
      <c r="M18" s="47" t="s">
        <v>78</v>
      </c>
      <c r="N18" s="46"/>
      <c r="O18" s="46"/>
      <c r="P18" s="46"/>
      <c r="Q18" s="46"/>
      <c r="R18" s="46"/>
      <c r="S18" s="124" t="s">
        <v>169</v>
      </c>
      <c r="T18" s="125"/>
      <c r="U18" s="48">
        <v>4545.93</v>
      </c>
      <c r="V18" s="126"/>
      <c r="W18" s="127" t="s">
        <v>42</v>
      </c>
    </row>
    <row r="19" spans="1:23" ht="33.75" customHeight="1" x14ac:dyDescent="0.25">
      <c r="A19" s="98"/>
      <c r="B19" s="121"/>
      <c r="C19" s="43" t="s">
        <v>170</v>
      </c>
      <c r="D19" s="44" t="s">
        <v>78</v>
      </c>
      <c r="E19" s="122"/>
      <c r="F19" s="122"/>
      <c r="G19" s="122"/>
      <c r="H19" s="44" t="s">
        <v>78</v>
      </c>
      <c r="I19" s="123" t="s">
        <v>78</v>
      </c>
      <c r="J19" s="123" t="s">
        <v>78</v>
      </c>
      <c r="K19" s="44" t="s">
        <v>171</v>
      </c>
      <c r="L19" s="44" t="s">
        <v>78</v>
      </c>
      <c r="M19" s="47" t="s">
        <v>78</v>
      </c>
      <c r="N19" s="46"/>
      <c r="O19" s="46"/>
      <c r="P19" s="46"/>
      <c r="Q19" s="46"/>
      <c r="R19" s="46"/>
      <c r="S19" s="124" t="s">
        <v>172</v>
      </c>
      <c r="T19" s="125"/>
      <c r="U19" s="48">
        <v>287.22000000000003</v>
      </c>
      <c r="V19" s="126"/>
      <c r="W19" s="49" t="s">
        <v>173</v>
      </c>
    </row>
    <row r="20" spans="1:23" ht="33.75" customHeight="1" x14ac:dyDescent="0.25">
      <c r="A20" s="98"/>
      <c r="B20" s="121"/>
      <c r="C20" s="43" t="s">
        <v>174</v>
      </c>
      <c r="D20" s="44" t="s">
        <v>78</v>
      </c>
      <c r="E20" s="122"/>
      <c r="F20" s="122"/>
      <c r="G20" s="122"/>
      <c r="H20" s="44" t="s">
        <v>78</v>
      </c>
      <c r="I20" s="123" t="s">
        <v>78</v>
      </c>
      <c r="J20" s="123" t="s">
        <v>78</v>
      </c>
      <c r="K20" s="44" t="s">
        <v>171</v>
      </c>
      <c r="L20" s="44" t="s">
        <v>78</v>
      </c>
      <c r="M20" s="47" t="s">
        <v>78</v>
      </c>
      <c r="N20" s="46"/>
      <c r="O20" s="46"/>
      <c r="P20" s="46"/>
      <c r="Q20" s="46"/>
      <c r="R20" s="46"/>
      <c r="S20" s="124" t="s">
        <v>175</v>
      </c>
      <c r="T20" s="125"/>
      <c r="U20" s="48">
        <v>61.87</v>
      </c>
      <c r="V20" s="126"/>
      <c r="W20" s="49"/>
    </row>
    <row r="21" spans="1:23" ht="33.75" customHeight="1" x14ac:dyDescent="0.25">
      <c r="A21" s="98"/>
      <c r="B21" s="121"/>
      <c r="C21" s="43" t="s">
        <v>176</v>
      </c>
      <c r="D21" s="44" t="s">
        <v>78</v>
      </c>
      <c r="E21" s="122"/>
      <c r="F21" s="122"/>
      <c r="G21" s="122"/>
      <c r="H21" s="44" t="s">
        <v>78</v>
      </c>
      <c r="I21" s="123" t="s">
        <v>78</v>
      </c>
      <c r="J21" s="123" t="s">
        <v>78</v>
      </c>
      <c r="K21" s="44" t="s">
        <v>171</v>
      </c>
      <c r="L21" s="44" t="s">
        <v>78</v>
      </c>
      <c r="M21" s="47" t="s">
        <v>78</v>
      </c>
      <c r="N21" s="46"/>
      <c r="O21" s="46"/>
      <c r="P21" s="46"/>
      <c r="Q21" s="46"/>
      <c r="R21" s="46"/>
      <c r="S21" s="124" t="s">
        <v>177</v>
      </c>
      <c r="T21" s="125"/>
      <c r="U21" s="48">
        <v>1610.63</v>
      </c>
      <c r="V21" s="126"/>
      <c r="W21" s="49"/>
    </row>
    <row r="22" spans="1:23" ht="33.75" customHeight="1" x14ac:dyDescent="0.25">
      <c r="A22" s="98"/>
      <c r="B22" s="121"/>
      <c r="C22" s="43" t="s">
        <v>178</v>
      </c>
      <c r="D22" s="44" t="s">
        <v>78</v>
      </c>
      <c r="E22" s="122"/>
      <c r="F22" s="122"/>
      <c r="G22" s="122"/>
      <c r="H22" s="44" t="s">
        <v>78</v>
      </c>
      <c r="I22" s="123" t="s">
        <v>78</v>
      </c>
      <c r="J22" s="123" t="s">
        <v>78</v>
      </c>
      <c r="K22" s="44" t="s">
        <v>171</v>
      </c>
      <c r="L22" s="44" t="s">
        <v>78</v>
      </c>
      <c r="M22" s="47" t="s">
        <v>78</v>
      </c>
      <c r="N22" s="46"/>
      <c r="O22" s="46"/>
      <c r="P22" s="46"/>
      <c r="Q22" s="46"/>
      <c r="R22" s="46"/>
      <c r="S22" s="124" t="s">
        <v>179</v>
      </c>
      <c r="T22" s="125"/>
      <c r="U22" s="48">
        <v>17.25</v>
      </c>
      <c r="V22" s="126"/>
      <c r="W22" s="49"/>
    </row>
    <row r="23" spans="1:23" ht="33.75" customHeight="1" x14ac:dyDescent="0.25">
      <c r="A23" s="98"/>
      <c r="B23" s="121"/>
      <c r="C23" s="43" t="s">
        <v>180</v>
      </c>
      <c r="D23" s="44" t="s">
        <v>78</v>
      </c>
      <c r="E23" s="122"/>
      <c r="F23" s="122"/>
      <c r="G23" s="122"/>
      <c r="H23" s="44" t="s">
        <v>78</v>
      </c>
      <c r="I23" s="123" t="s">
        <v>78</v>
      </c>
      <c r="J23" s="123" t="s">
        <v>78</v>
      </c>
      <c r="K23" s="44" t="s">
        <v>171</v>
      </c>
      <c r="L23" s="44" t="s">
        <v>78</v>
      </c>
      <c r="M23" s="47" t="s">
        <v>78</v>
      </c>
      <c r="N23" s="46"/>
      <c r="O23" s="46"/>
      <c r="P23" s="46"/>
      <c r="Q23" s="46"/>
      <c r="R23" s="46"/>
      <c r="S23" s="124" t="s">
        <v>181</v>
      </c>
      <c r="T23" s="125"/>
      <c r="U23" s="48">
        <v>1044.03</v>
      </c>
      <c r="V23" s="126"/>
      <c r="W23" s="49"/>
    </row>
    <row r="24" spans="1:23" ht="33.75" customHeight="1" x14ac:dyDescent="0.25">
      <c r="A24" s="98"/>
      <c r="B24" s="121"/>
      <c r="C24" s="128" t="s">
        <v>182</v>
      </c>
      <c r="D24" s="129" t="s">
        <v>183</v>
      </c>
      <c r="E24" s="122"/>
      <c r="F24" s="122"/>
      <c r="G24" s="122"/>
      <c r="H24" s="44" t="s">
        <v>78</v>
      </c>
      <c r="I24" s="123" t="s">
        <v>78</v>
      </c>
      <c r="J24" s="123" t="s">
        <v>78</v>
      </c>
      <c r="K24" s="129" t="s">
        <v>35</v>
      </c>
      <c r="L24" s="129" t="s">
        <v>184</v>
      </c>
      <c r="M24" s="130">
        <v>9900000000</v>
      </c>
      <c r="N24" s="131" t="s">
        <v>185</v>
      </c>
      <c r="O24" s="132"/>
      <c r="P24" s="132"/>
      <c r="Q24" s="132"/>
      <c r="R24" s="133"/>
      <c r="S24" s="124" t="s">
        <v>186</v>
      </c>
      <c r="T24" s="134">
        <v>0</v>
      </c>
      <c r="U24" s="135">
        <v>16944.5</v>
      </c>
      <c r="V24" s="136" t="s">
        <v>78</v>
      </c>
      <c r="W24" s="137" t="s">
        <v>42</v>
      </c>
    </row>
    <row r="25" spans="1:23" ht="33.75" customHeight="1" x14ac:dyDescent="0.25">
      <c r="A25" s="98"/>
      <c r="B25" s="121"/>
      <c r="C25" s="121"/>
      <c r="D25" s="122"/>
      <c r="E25" s="122"/>
      <c r="F25" s="122"/>
      <c r="G25" s="122"/>
      <c r="H25" s="44" t="s">
        <v>78</v>
      </c>
      <c r="I25" s="123" t="s">
        <v>78</v>
      </c>
      <c r="J25" s="123" t="s">
        <v>78</v>
      </c>
      <c r="K25" s="122"/>
      <c r="L25" s="122"/>
      <c r="M25" s="138"/>
      <c r="N25" s="139"/>
      <c r="O25" s="140"/>
      <c r="P25" s="140"/>
      <c r="Q25" s="140"/>
      <c r="R25" s="141"/>
      <c r="S25" s="124" t="s">
        <v>187</v>
      </c>
      <c r="T25" s="134"/>
      <c r="U25" s="125"/>
      <c r="V25" s="125"/>
      <c r="W25" s="142"/>
    </row>
    <row r="26" spans="1:23" ht="33.75" customHeight="1" x14ac:dyDescent="0.25">
      <c r="A26" s="98"/>
      <c r="B26" s="121"/>
      <c r="C26" s="121"/>
      <c r="D26" s="122"/>
      <c r="E26" s="122"/>
      <c r="F26" s="122"/>
      <c r="G26" s="122"/>
      <c r="H26" s="44" t="s">
        <v>78</v>
      </c>
      <c r="I26" s="123" t="s">
        <v>78</v>
      </c>
      <c r="J26" s="123" t="s">
        <v>78</v>
      </c>
      <c r="K26" s="122"/>
      <c r="L26" s="122"/>
      <c r="M26" s="138"/>
      <c r="N26" s="139"/>
      <c r="O26" s="140"/>
      <c r="P26" s="140"/>
      <c r="Q26" s="140"/>
      <c r="R26" s="141"/>
      <c r="S26" s="124" t="s">
        <v>188</v>
      </c>
      <c r="T26" s="134"/>
      <c r="U26" s="125"/>
      <c r="V26" s="125"/>
      <c r="W26" s="142"/>
    </row>
    <row r="27" spans="1:23" ht="33.75" customHeight="1" x14ac:dyDescent="0.25">
      <c r="A27" s="98"/>
      <c r="B27" s="121"/>
      <c r="C27" s="121"/>
      <c r="D27" s="122"/>
      <c r="E27" s="122"/>
      <c r="F27" s="122"/>
      <c r="G27" s="122"/>
      <c r="H27" s="44" t="s">
        <v>78</v>
      </c>
      <c r="I27" s="123" t="s">
        <v>78</v>
      </c>
      <c r="J27" s="123" t="s">
        <v>78</v>
      </c>
      <c r="K27" s="122"/>
      <c r="L27" s="122"/>
      <c r="M27" s="138"/>
      <c r="N27" s="139"/>
      <c r="O27" s="140"/>
      <c r="P27" s="140"/>
      <c r="Q27" s="140"/>
      <c r="R27" s="141"/>
      <c r="S27" s="124" t="s">
        <v>189</v>
      </c>
      <c r="T27" s="134"/>
      <c r="U27" s="125"/>
      <c r="V27" s="125"/>
      <c r="W27" s="142"/>
    </row>
    <row r="28" spans="1:23" ht="33.75" customHeight="1" x14ac:dyDescent="0.25">
      <c r="A28" s="98"/>
      <c r="B28" s="121"/>
      <c r="C28" s="121"/>
      <c r="D28" s="122"/>
      <c r="E28" s="122"/>
      <c r="F28" s="122"/>
      <c r="G28" s="122"/>
      <c r="H28" s="44" t="s">
        <v>78</v>
      </c>
      <c r="I28" s="123" t="s">
        <v>78</v>
      </c>
      <c r="J28" s="123" t="s">
        <v>78</v>
      </c>
      <c r="K28" s="122"/>
      <c r="L28" s="122"/>
      <c r="M28" s="138"/>
      <c r="N28" s="139"/>
      <c r="O28" s="140"/>
      <c r="P28" s="140"/>
      <c r="Q28" s="140"/>
      <c r="R28" s="141"/>
      <c r="S28" s="124" t="s">
        <v>190</v>
      </c>
      <c r="T28" s="134"/>
      <c r="U28" s="125"/>
      <c r="V28" s="125"/>
      <c r="W28" s="142"/>
    </row>
    <row r="29" spans="1:23" ht="33.75" customHeight="1" thickBot="1" x14ac:dyDescent="0.3">
      <c r="A29" s="108"/>
      <c r="B29" s="143"/>
      <c r="C29" s="143"/>
      <c r="D29" s="144"/>
      <c r="E29" s="144"/>
      <c r="F29" s="144"/>
      <c r="G29" s="144"/>
      <c r="H29" s="52" t="s">
        <v>78</v>
      </c>
      <c r="I29" s="145" t="s">
        <v>78</v>
      </c>
      <c r="J29" s="145" t="s">
        <v>78</v>
      </c>
      <c r="K29" s="144"/>
      <c r="L29" s="144"/>
      <c r="M29" s="146"/>
      <c r="N29" s="147"/>
      <c r="O29" s="148"/>
      <c r="P29" s="148"/>
      <c r="Q29" s="148"/>
      <c r="R29" s="149"/>
      <c r="S29" s="150" t="s">
        <v>191</v>
      </c>
      <c r="T29" s="151"/>
      <c r="U29" s="152"/>
      <c r="V29" s="152"/>
      <c r="W29" s="153"/>
    </row>
    <row r="30" spans="1:23" ht="52.5" customHeight="1" thickBot="1" x14ac:dyDescent="0.3">
      <c r="A30" s="154" t="s">
        <v>192</v>
      </c>
      <c r="B30" s="155" t="s">
        <v>193</v>
      </c>
      <c r="C30" s="155" t="s">
        <v>194</v>
      </c>
      <c r="D30" s="156" t="s">
        <v>195</v>
      </c>
      <c r="E30" s="156" t="s">
        <v>196</v>
      </c>
      <c r="F30" s="156" t="s">
        <v>31</v>
      </c>
      <c r="G30" s="156">
        <v>3</v>
      </c>
      <c r="H30" s="155" t="s">
        <v>197</v>
      </c>
      <c r="I30" s="157" t="s">
        <v>198</v>
      </c>
      <c r="J30" s="157" t="s">
        <v>199</v>
      </c>
      <c r="K30" s="156" t="s">
        <v>35</v>
      </c>
      <c r="L30" s="156" t="s">
        <v>200</v>
      </c>
      <c r="M30" s="158">
        <v>81000000</v>
      </c>
      <c r="N30" s="156">
        <v>91</v>
      </c>
      <c r="O30" s="156" t="s">
        <v>139</v>
      </c>
      <c r="P30" s="156">
        <v>7</v>
      </c>
      <c r="Q30" s="156" t="s">
        <v>39</v>
      </c>
      <c r="R30" s="156" t="s">
        <v>201</v>
      </c>
      <c r="S30" s="155" t="s">
        <v>202</v>
      </c>
      <c r="T30" s="159">
        <v>112.8</v>
      </c>
      <c r="U30" s="159">
        <v>73.5</v>
      </c>
      <c r="V30" s="160" t="s">
        <v>78</v>
      </c>
      <c r="W30" s="161" t="s">
        <v>42</v>
      </c>
    </row>
    <row r="31" spans="1:23" ht="125.25" customHeight="1" thickBot="1" x14ac:dyDescent="0.3">
      <c r="A31" s="162" t="s">
        <v>203</v>
      </c>
      <c r="B31" s="163" t="s">
        <v>204</v>
      </c>
      <c r="C31" s="163" t="s">
        <v>205</v>
      </c>
      <c r="D31" s="164" t="s">
        <v>206</v>
      </c>
      <c r="E31" s="164" t="s">
        <v>207</v>
      </c>
      <c r="F31" s="164" t="s">
        <v>208</v>
      </c>
      <c r="G31" s="164">
        <v>0</v>
      </c>
      <c r="H31" s="163" t="s">
        <v>209</v>
      </c>
      <c r="I31" s="165" t="s">
        <v>210</v>
      </c>
      <c r="J31" s="165" t="s">
        <v>211</v>
      </c>
      <c r="K31" s="164" t="s">
        <v>35</v>
      </c>
      <c r="L31" s="164" t="s">
        <v>212</v>
      </c>
      <c r="M31" s="166">
        <v>7613741800</v>
      </c>
      <c r="N31" s="164">
        <v>108</v>
      </c>
      <c r="O31" s="164" t="s">
        <v>213</v>
      </c>
      <c r="P31" s="164">
        <v>10</v>
      </c>
      <c r="Q31" s="164" t="s">
        <v>163</v>
      </c>
      <c r="R31" s="164" t="s">
        <v>164</v>
      </c>
      <c r="S31" s="163" t="s">
        <v>214</v>
      </c>
      <c r="T31" s="167">
        <v>7006</v>
      </c>
      <c r="U31" s="167">
        <v>24848.16</v>
      </c>
      <c r="V31" s="168">
        <v>18418.864099999999</v>
      </c>
      <c r="W31" s="169" t="s">
        <v>42</v>
      </c>
    </row>
    <row r="32" spans="1:23" ht="84" customHeight="1" x14ac:dyDescent="0.25">
      <c r="A32" s="170" t="s">
        <v>215</v>
      </c>
      <c r="B32" s="171" t="s">
        <v>216</v>
      </c>
      <c r="C32" s="171" t="s">
        <v>217</v>
      </c>
      <c r="D32" s="172" t="s">
        <v>218</v>
      </c>
      <c r="E32" s="172" t="s">
        <v>37</v>
      </c>
      <c r="F32" s="172" t="s">
        <v>37</v>
      </c>
      <c r="G32" s="172" t="s">
        <v>78</v>
      </c>
      <c r="H32" s="172" t="s">
        <v>78</v>
      </c>
      <c r="I32" s="173" t="s">
        <v>219</v>
      </c>
      <c r="J32" s="173" t="s">
        <v>78</v>
      </c>
      <c r="K32" s="172" t="s">
        <v>35</v>
      </c>
      <c r="L32" s="172" t="s">
        <v>220</v>
      </c>
      <c r="M32" s="65" t="s">
        <v>221</v>
      </c>
      <c r="N32" s="172" t="s">
        <v>78</v>
      </c>
      <c r="O32" s="172" t="s">
        <v>78</v>
      </c>
      <c r="P32" s="172" t="s">
        <v>78</v>
      </c>
      <c r="Q32" s="172"/>
      <c r="R32" s="172" t="s">
        <v>78</v>
      </c>
      <c r="S32" s="171" t="s">
        <v>222</v>
      </c>
      <c r="T32" s="174">
        <v>252</v>
      </c>
      <c r="U32" s="174">
        <v>23050</v>
      </c>
      <c r="V32" s="175" t="s">
        <v>78</v>
      </c>
      <c r="W32" s="176" t="s">
        <v>223</v>
      </c>
    </row>
    <row r="33" spans="1:23" ht="50.25" customHeight="1" x14ac:dyDescent="0.25">
      <c r="A33" s="177"/>
      <c r="B33" s="178" t="s">
        <v>224</v>
      </c>
      <c r="C33" s="178" t="s">
        <v>225</v>
      </c>
      <c r="D33" s="179" t="s">
        <v>226</v>
      </c>
      <c r="E33" s="180" t="s">
        <v>227</v>
      </c>
      <c r="F33" s="180" t="s">
        <v>228</v>
      </c>
      <c r="G33" s="179">
        <v>0</v>
      </c>
      <c r="H33" s="181" t="s">
        <v>229</v>
      </c>
      <c r="I33" s="182" t="s">
        <v>230</v>
      </c>
      <c r="J33" s="182" t="s">
        <v>231</v>
      </c>
      <c r="K33" s="180" t="s">
        <v>87</v>
      </c>
      <c r="L33" s="179" t="s">
        <v>232</v>
      </c>
      <c r="M33" s="75" t="s">
        <v>37</v>
      </c>
      <c r="N33" s="180">
        <v>86</v>
      </c>
      <c r="O33" s="180" t="s">
        <v>233</v>
      </c>
      <c r="P33" s="180">
        <v>2</v>
      </c>
      <c r="Q33" s="180" t="s">
        <v>234</v>
      </c>
      <c r="R33" s="180" t="s">
        <v>235</v>
      </c>
      <c r="S33" s="181" t="s">
        <v>236</v>
      </c>
      <c r="T33" s="183">
        <v>0</v>
      </c>
      <c r="U33" s="80">
        <v>9464</v>
      </c>
      <c r="V33" s="184">
        <v>25529</v>
      </c>
      <c r="W33" s="185" t="s">
        <v>42</v>
      </c>
    </row>
    <row r="34" spans="1:23" ht="50.25" customHeight="1" thickBot="1" x14ac:dyDescent="0.3">
      <c r="A34" s="186"/>
      <c r="B34" s="187"/>
      <c r="C34" s="187"/>
      <c r="D34" s="84" t="s">
        <v>237</v>
      </c>
      <c r="E34" s="188"/>
      <c r="F34" s="188"/>
      <c r="G34" s="189">
        <v>0</v>
      </c>
      <c r="H34" s="83" t="s">
        <v>238</v>
      </c>
      <c r="I34" s="85" t="s">
        <v>239</v>
      </c>
      <c r="J34" s="85" t="s">
        <v>240</v>
      </c>
      <c r="K34" s="188"/>
      <c r="L34" s="84" t="s">
        <v>241</v>
      </c>
      <c r="M34" s="86" t="s">
        <v>37</v>
      </c>
      <c r="N34" s="188"/>
      <c r="O34" s="188"/>
      <c r="P34" s="188"/>
      <c r="Q34" s="188"/>
      <c r="R34" s="188"/>
      <c r="S34" s="83" t="s">
        <v>242</v>
      </c>
      <c r="T34" s="190">
        <v>0</v>
      </c>
      <c r="U34" s="87">
        <v>20683.95</v>
      </c>
      <c r="V34" s="191"/>
      <c r="W34" s="88" t="s">
        <v>42</v>
      </c>
    </row>
    <row r="35" spans="1:23" ht="93.75" customHeight="1" thickBot="1" x14ac:dyDescent="0.3">
      <c r="A35" s="192" t="s">
        <v>243</v>
      </c>
      <c r="B35" s="193" t="s">
        <v>244</v>
      </c>
      <c r="C35" s="193" t="s">
        <v>245</v>
      </c>
      <c r="D35" s="193" t="s">
        <v>246</v>
      </c>
      <c r="E35" s="193" t="s">
        <v>37</v>
      </c>
      <c r="F35" s="193" t="s">
        <v>31</v>
      </c>
      <c r="G35" s="193">
        <v>0</v>
      </c>
      <c r="H35" s="194" t="s">
        <v>93</v>
      </c>
      <c r="I35" s="195" t="s">
        <v>94</v>
      </c>
      <c r="J35" s="195" t="s">
        <v>95</v>
      </c>
      <c r="K35" s="193" t="s">
        <v>87</v>
      </c>
      <c r="L35" s="193" t="s">
        <v>247</v>
      </c>
      <c r="M35" s="196" t="s">
        <v>37</v>
      </c>
      <c r="N35" s="197" t="s">
        <v>89</v>
      </c>
      <c r="O35" s="198"/>
      <c r="P35" s="198"/>
      <c r="Q35" s="198"/>
      <c r="R35" s="199"/>
      <c r="S35" s="194" t="s">
        <v>96</v>
      </c>
      <c r="T35" s="200">
        <v>1186.9000000000001</v>
      </c>
      <c r="U35" s="200">
        <v>6509.12</v>
      </c>
      <c r="V35" s="201" t="s">
        <v>78</v>
      </c>
      <c r="W35" s="202" t="s">
        <v>248</v>
      </c>
    </row>
    <row r="36" spans="1:23" s="208" customFormat="1" ht="52.5" customHeight="1" x14ac:dyDescent="0.25">
      <c r="A36" s="203" t="s">
        <v>249</v>
      </c>
      <c r="B36" s="171" t="s">
        <v>250</v>
      </c>
      <c r="C36" s="171" t="s">
        <v>251</v>
      </c>
      <c r="D36" s="172" t="s">
        <v>252</v>
      </c>
      <c r="E36" s="172" t="s">
        <v>253</v>
      </c>
      <c r="F36" s="172" t="s">
        <v>254</v>
      </c>
      <c r="G36" s="172">
        <v>4</v>
      </c>
      <c r="H36" s="171" t="s">
        <v>255</v>
      </c>
      <c r="I36" s="204" t="s">
        <v>256</v>
      </c>
      <c r="J36" s="204" t="s">
        <v>257</v>
      </c>
      <c r="K36" s="172" t="s">
        <v>74</v>
      </c>
      <c r="L36" s="172" t="s">
        <v>258</v>
      </c>
      <c r="M36" s="65">
        <f>6500000*12</f>
        <v>78000000</v>
      </c>
      <c r="N36" s="172">
        <v>101</v>
      </c>
      <c r="O36" s="172" t="s">
        <v>254</v>
      </c>
      <c r="P36" s="172">
        <v>5</v>
      </c>
      <c r="Q36" s="172" t="s">
        <v>63</v>
      </c>
      <c r="R36" s="172" t="s">
        <v>259</v>
      </c>
      <c r="S36" s="171" t="s">
        <v>260</v>
      </c>
      <c r="T36" s="205">
        <v>416.7</v>
      </c>
      <c r="U36" s="205">
        <v>346.5</v>
      </c>
      <c r="V36" s="206" t="s">
        <v>78</v>
      </c>
      <c r="W36" s="207" t="s">
        <v>42</v>
      </c>
    </row>
    <row r="37" spans="1:23" s="208" customFormat="1" ht="52.5" customHeight="1" x14ac:dyDescent="0.25">
      <c r="A37" s="209"/>
      <c r="B37" s="181" t="s">
        <v>250</v>
      </c>
      <c r="C37" s="181" t="s">
        <v>261</v>
      </c>
      <c r="D37" s="179" t="s">
        <v>262</v>
      </c>
      <c r="E37" s="179" t="s">
        <v>146</v>
      </c>
      <c r="F37" s="179" t="s">
        <v>47</v>
      </c>
      <c r="G37" s="179">
        <v>0</v>
      </c>
      <c r="H37" s="179" t="s">
        <v>263</v>
      </c>
      <c r="I37" s="182" t="s">
        <v>78</v>
      </c>
      <c r="J37" s="182" t="s">
        <v>264</v>
      </c>
      <c r="K37" s="179" t="s">
        <v>74</v>
      </c>
      <c r="L37" s="179" t="s">
        <v>265</v>
      </c>
      <c r="M37" s="75">
        <v>68729784</v>
      </c>
      <c r="N37" s="179">
        <v>99</v>
      </c>
      <c r="O37" s="179" t="s">
        <v>47</v>
      </c>
      <c r="P37" s="179">
        <v>4</v>
      </c>
      <c r="Q37" s="179" t="s">
        <v>266</v>
      </c>
      <c r="R37" s="179" t="s">
        <v>52</v>
      </c>
      <c r="S37" s="181" t="s">
        <v>267</v>
      </c>
      <c r="T37" s="181">
        <v>101</v>
      </c>
      <c r="U37" s="181">
        <v>12.86</v>
      </c>
      <c r="V37" s="210" t="s">
        <v>78</v>
      </c>
      <c r="W37" s="211"/>
    </row>
    <row r="38" spans="1:23" s="208" customFormat="1" ht="78.75" customHeight="1" thickBot="1" x14ac:dyDescent="0.3">
      <c r="A38" s="212"/>
      <c r="B38" s="213" t="s">
        <v>250</v>
      </c>
      <c r="C38" s="213" t="s">
        <v>261</v>
      </c>
      <c r="D38" s="214" t="s">
        <v>268</v>
      </c>
      <c r="E38" s="214" t="s">
        <v>146</v>
      </c>
      <c r="F38" s="214" t="s">
        <v>47</v>
      </c>
      <c r="G38" s="214">
        <v>0</v>
      </c>
      <c r="H38" s="214" t="s">
        <v>269</v>
      </c>
      <c r="I38" s="215" t="s">
        <v>78</v>
      </c>
      <c r="J38" s="215" t="s">
        <v>264</v>
      </c>
      <c r="K38" s="214" t="s">
        <v>74</v>
      </c>
      <c r="L38" s="214" t="s">
        <v>270</v>
      </c>
      <c r="M38" s="216">
        <f>198768000+(198768000*0.16)</f>
        <v>230570880</v>
      </c>
      <c r="N38" s="214">
        <v>99</v>
      </c>
      <c r="O38" s="214" t="s">
        <v>47</v>
      </c>
      <c r="P38" s="214">
        <v>4</v>
      </c>
      <c r="Q38" s="214" t="s">
        <v>266</v>
      </c>
      <c r="R38" s="214" t="s">
        <v>52</v>
      </c>
      <c r="S38" s="214" t="s">
        <v>271</v>
      </c>
      <c r="T38" s="217">
        <v>404</v>
      </c>
      <c r="U38" s="213">
        <v>42.92</v>
      </c>
      <c r="V38" s="218" t="s">
        <v>78</v>
      </c>
      <c r="W38" s="211"/>
    </row>
    <row r="39" spans="1:23" s="208" customFormat="1" ht="55.5" customHeight="1" x14ac:dyDescent="0.25">
      <c r="A39" s="34" t="s">
        <v>272</v>
      </c>
      <c r="B39" s="219" t="s">
        <v>273</v>
      </c>
      <c r="C39" s="219" t="s">
        <v>274</v>
      </c>
      <c r="D39" s="36" t="s">
        <v>275</v>
      </c>
      <c r="E39" s="38" t="s">
        <v>276</v>
      </c>
      <c r="F39" s="38" t="s">
        <v>254</v>
      </c>
      <c r="G39" s="38">
        <v>4</v>
      </c>
      <c r="H39" s="35" t="s">
        <v>277</v>
      </c>
      <c r="I39" s="37" t="s">
        <v>278</v>
      </c>
      <c r="J39" s="37" t="s">
        <v>279</v>
      </c>
      <c r="K39" s="36" t="s">
        <v>74</v>
      </c>
      <c r="L39" s="38" t="s">
        <v>280</v>
      </c>
      <c r="M39" s="220">
        <v>146094673</v>
      </c>
      <c r="N39" s="38">
        <v>101</v>
      </c>
      <c r="O39" s="38" t="s">
        <v>254</v>
      </c>
      <c r="P39" s="38">
        <v>9</v>
      </c>
      <c r="Q39" s="38" t="s">
        <v>105</v>
      </c>
      <c r="R39" s="38" t="s">
        <v>281</v>
      </c>
      <c r="S39" s="35" t="s">
        <v>282</v>
      </c>
      <c r="T39" s="221">
        <v>455.8</v>
      </c>
      <c r="U39" s="221">
        <v>330.8</v>
      </c>
      <c r="V39" s="222" t="s">
        <v>78</v>
      </c>
      <c r="W39" s="41" t="s">
        <v>42</v>
      </c>
    </row>
    <row r="40" spans="1:23" s="208" customFormat="1" ht="55.5" customHeight="1" thickBot="1" x14ac:dyDescent="0.3">
      <c r="A40" s="50"/>
      <c r="B40" s="223"/>
      <c r="C40" s="223"/>
      <c r="D40" s="52" t="s">
        <v>283</v>
      </c>
      <c r="E40" s="224"/>
      <c r="F40" s="224"/>
      <c r="G40" s="224"/>
      <c r="H40" s="51" t="s">
        <v>284</v>
      </c>
      <c r="I40" s="53" t="s">
        <v>285</v>
      </c>
      <c r="J40" s="53" t="s">
        <v>286</v>
      </c>
      <c r="K40" s="52" t="s">
        <v>74</v>
      </c>
      <c r="L40" s="224"/>
      <c r="M40" s="225"/>
      <c r="N40" s="224"/>
      <c r="O40" s="224"/>
      <c r="P40" s="224"/>
      <c r="Q40" s="224"/>
      <c r="R40" s="224"/>
      <c r="S40" s="51" t="s">
        <v>287</v>
      </c>
      <c r="T40" s="55">
        <v>475</v>
      </c>
      <c r="U40" s="55">
        <v>335</v>
      </c>
      <c r="V40" s="57" t="s">
        <v>78</v>
      </c>
      <c r="W40" s="58"/>
    </row>
    <row r="41" spans="1:23" ht="57" customHeight="1" x14ac:dyDescent="0.25">
      <c r="A41" s="177" t="s">
        <v>288</v>
      </c>
      <c r="B41" s="226" t="s">
        <v>289</v>
      </c>
      <c r="C41" s="226" t="s">
        <v>290</v>
      </c>
      <c r="D41" s="227" t="s">
        <v>291</v>
      </c>
      <c r="E41" s="227" t="s">
        <v>292</v>
      </c>
      <c r="F41" s="227" t="s">
        <v>47</v>
      </c>
      <c r="G41" s="227">
        <v>5</v>
      </c>
      <c r="H41" s="226" t="s">
        <v>293</v>
      </c>
      <c r="I41" s="228" t="s">
        <v>78</v>
      </c>
      <c r="J41" s="229" t="s">
        <v>294</v>
      </c>
      <c r="K41" s="227" t="s">
        <v>74</v>
      </c>
      <c r="L41" s="230" t="s">
        <v>295</v>
      </c>
      <c r="M41" s="231">
        <v>856800000</v>
      </c>
      <c r="N41" s="227">
        <v>97</v>
      </c>
      <c r="O41" s="227" t="s">
        <v>47</v>
      </c>
      <c r="P41" s="227">
        <v>2</v>
      </c>
      <c r="Q41" s="227" t="s">
        <v>51</v>
      </c>
      <c r="R41" s="227" t="s">
        <v>118</v>
      </c>
      <c r="S41" s="226" t="s">
        <v>296</v>
      </c>
      <c r="T41" s="232">
        <v>1070</v>
      </c>
      <c r="U41" s="232">
        <v>507.8</v>
      </c>
      <c r="V41" s="233" t="s">
        <v>78</v>
      </c>
      <c r="W41" s="234" t="s">
        <v>42</v>
      </c>
    </row>
    <row r="42" spans="1:23" ht="58.5" customHeight="1" x14ac:dyDescent="0.25">
      <c r="A42" s="177"/>
      <c r="B42" s="181" t="s">
        <v>297</v>
      </c>
      <c r="C42" s="181" t="s">
        <v>298</v>
      </c>
      <c r="D42" s="179" t="s">
        <v>299</v>
      </c>
      <c r="E42" s="179" t="s">
        <v>300</v>
      </c>
      <c r="F42" s="179" t="s">
        <v>254</v>
      </c>
      <c r="G42" s="179">
        <v>0</v>
      </c>
      <c r="H42" s="179" t="s">
        <v>301</v>
      </c>
      <c r="I42" s="182" t="s">
        <v>302</v>
      </c>
      <c r="J42" s="182" t="s">
        <v>303</v>
      </c>
      <c r="K42" s="179" t="s">
        <v>74</v>
      </c>
      <c r="L42" s="179" t="s">
        <v>304</v>
      </c>
      <c r="M42" s="75">
        <v>222256703</v>
      </c>
      <c r="N42" s="179">
        <v>100</v>
      </c>
      <c r="O42" s="179" t="s">
        <v>305</v>
      </c>
      <c r="P42" s="179">
        <v>9</v>
      </c>
      <c r="Q42" s="179" t="s">
        <v>306</v>
      </c>
      <c r="R42" s="179" t="s">
        <v>118</v>
      </c>
      <c r="S42" s="181" t="s">
        <v>307</v>
      </c>
      <c r="T42" s="80">
        <f>371.2+391.1</f>
        <v>762.3</v>
      </c>
      <c r="U42" s="80">
        <f>264.7+263.5</f>
        <v>528.20000000000005</v>
      </c>
      <c r="V42" s="210" t="s">
        <v>78</v>
      </c>
      <c r="W42" s="185" t="s">
        <v>42</v>
      </c>
    </row>
    <row r="43" spans="1:23" ht="58.5" customHeight="1" x14ac:dyDescent="0.25">
      <c r="A43" s="177"/>
      <c r="B43" s="181" t="s">
        <v>308</v>
      </c>
      <c r="C43" s="181" t="s">
        <v>261</v>
      </c>
      <c r="D43" s="179" t="s">
        <v>309</v>
      </c>
      <c r="E43" s="179" t="s">
        <v>146</v>
      </c>
      <c r="F43" s="179" t="s">
        <v>47</v>
      </c>
      <c r="G43" s="179">
        <v>0</v>
      </c>
      <c r="H43" s="179" t="s">
        <v>310</v>
      </c>
      <c r="I43" s="182" t="s">
        <v>78</v>
      </c>
      <c r="J43" s="182" t="s">
        <v>264</v>
      </c>
      <c r="K43" s="179" t="s">
        <v>74</v>
      </c>
      <c r="L43" s="179" t="s">
        <v>311</v>
      </c>
      <c r="M43" s="75">
        <f>5830000*12</f>
        <v>69960000</v>
      </c>
      <c r="N43" s="179">
        <v>99</v>
      </c>
      <c r="O43" s="179" t="s">
        <v>47</v>
      </c>
      <c r="P43" s="179">
        <v>4</v>
      </c>
      <c r="Q43" s="179" t="s">
        <v>266</v>
      </c>
      <c r="R43" s="179" t="s">
        <v>52</v>
      </c>
      <c r="S43" s="181" t="s">
        <v>312</v>
      </c>
      <c r="T43" s="80">
        <v>230</v>
      </c>
      <c r="U43" s="80">
        <v>424.6</v>
      </c>
      <c r="V43" s="210" t="s">
        <v>78</v>
      </c>
      <c r="W43" s="185" t="s">
        <v>42</v>
      </c>
    </row>
    <row r="44" spans="1:23" ht="58.5" customHeight="1" thickBot="1" x14ac:dyDescent="0.3">
      <c r="A44" s="186"/>
      <c r="B44" s="83" t="s">
        <v>313</v>
      </c>
      <c r="C44" s="83" t="s">
        <v>314</v>
      </c>
      <c r="D44" s="84" t="s">
        <v>315</v>
      </c>
      <c r="E44" s="84" t="s">
        <v>316</v>
      </c>
      <c r="F44" s="84" t="s">
        <v>31</v>
      </c>
      <c r="G44" s="84">
        <v>3</v>
      </c>
      <c r="H44" s="84" t="s">
        <v>317</v>
      </c>
      <c r="I44" s="85" t="s">
        <v>318</v>
      </c>
      <c r="J44" s="85" t="s">
        <v>319</v>
      </c>
      <c r="K44" s="84" t="s">
        <v>74</v>
      </c>
      <c r="L44" s="84" t="s">
        <v>320</v>
      </c>
      <c r="M44" s="86">
        <v>500278531</v>
      </c>
      <c r="N44" s="84">
        <v>93</v>
      </c>
      <c r="O44" s="84" t="s">
        <v>38</v>
      </c>
      <c r="P44" s="84">
        <v>4</v>
      </c>
      <c r="Q44" s="84" t="s">
        <v>39</v>
      </c>
      <c r="R44" s="84" t="s">
        <v>201</v>
      </c>
      <c r="S44" s="83" t="s">
        <v>321</v>
      </c>
      <c r="T44" s="87">
        <v>1342.83</v>
      </c>
      <c r="U44" s="87">
        <v>998</v>
      </c>
      <c r="V44" s="235" t="s">
        <v>78</v>
      </c>
      <c r="W44" s="88" t="s">
        <v>42</v>
      </c>
    </row>
    <row r="45" spans="1:23" ht="86.25" customHeight="1" thickBot="1" x14ac:dyDescent="0.3">
      <c r="A45" s="236" t="s">
        <v>322</v>
      </c>
      <c r="B45" s="237" t="s">
        <v>323</v>
      </c>
      <c r="C45" s="163" t="s">
        <v>332</v>
      </c>
      <c r="D45" s="238" t="s">
        <v>331</v>
      </c>
      <c r="E45" s="238" t="s">
        <v>146</v>
      </c>
      <c r="F45" s="238" t="s">
        <v>47</v>
      </c>
      <c r="G45" s="238">
        <v>4</v>
      </c>
      <c r="H45" s="239" t="s">
        <v>324</v>
      </c>
      <c r="I45" s="240" t="s">
        <v>78</v>
      </c>
      <c r="J45" s="240" t="s">
        <v>325</v>
      </c>
      <c r="K45" s="238" t="s">
        <v>74</v>
      </c>
      <c r="L45" s="238" t="s">
        <v>330</v>
      </c>
      <c r="M45" s="241">
        <v>13032570</v>
      </c>
      <c r="N45" s="238">
        <v>99</v>
      </c>
      <c r="O45" s="238" t="s">
        <v>47</v>
      </c>
      <c r="P45" s="238">
        <v>1</v>
      </c>
      <c r="Q45" s="238" t="s">
        <v>51</v>
      </c>
      <c r="R45" s="238" t="s">
        <v>326</v>
      </c>
      <c r="S45" s="239" t="s">
        <v>327</v>
      </c>
      <c r="T45" s="242">
        <v>85.76</v>
      </c>
      <c r="U45" s="242">
        <v>14.6</v>
      </c>
      <c r="V45" s="243" t="s">
        <v>78</v>
      </c>
      <c r="W45" s="244" t="s">
        <v>42</v>
      </c>
    </row>
    <row r="46" spans="1:23" ht="27.75" customHeight="1" thickBot="1" x14ac:dyDescent="0.3">
      <c r="A46" s="245" t="s">
        <v>328</v>
      </c>
      <c r="B46" s="246"/>
      <c r="C46" s="246"/>
      <c r="D46" s="246"/>
      <c r="E46" s="246"/>
      <c r="F46" s="246"/>
      <c r="G46" s="246"/>
      <c r="H46" s="246"/>
      <c r="I46" s="246"/>
      <c r="J46" s="246"/>
      <c r="K46" s="246"/>
      <c r="L46" s="246"/>
      <c r="M46" s="246"/>
      <c r="N46" s="246"/>
      <c r="O46" s="246"/>
      <c r="P46" s="246"/>
      <c r="Q46" s="246"/>
      <c r="R46" s="246"/>
      <c r="S46" s="247"/>
      <c r="T46" s="248">
        <f>SUM(T5:T45)</f>
        <v>90953.579999999987</v>
      </c>
      <c r="U46" s="248">
        <f>SUM(U5:U45)</f>
        <v>228450.67</v>
      </c>
      <c r="V46" s="248">
        <f>SUM(V5:V45)</f>
        <v>140750.5729</v>
      </c>
      <c r="W46" s="249" t="s">
        <v>78</v>
      </c>
    </row>
    <row r="47" spans="1:23" ht="7.5" customHeight="1" thickBot="1" x14ac:dyDescent="0.3"/>
    <row r="48" spans="1:23" ht="15.75" customHeight="1" thickBot="1" x14ac:dyDescent="0.3">
      <c r="A48" s="253" t="s">
        <v>329</v>
      </c>
      <c r="B48" s="254"/>
      <c r="C48" s="254"/>
      <c r="D48" s="254"/>
      <c r="E48" s="254"/>
      <c r="F48" s="254"/>
      <c r="G48" s="254"/>
      <c r="H48" s="254"/>
      <c r="I48" s="254"/>
      <c r="J48" s="254"/>
      <c r="K48" s="254"/>
      <c r="L48" s="254"/>
      <c r="M48" s="254"/>
      <c r="N48" s="254"/>
      <c r="O48" s="254"/>
      <c r="P48" s="254"/>
      <c r="Q48" s="254"/>
      <c r="R48" s="254"/>
      <c r="S48" s="254"/>
      <c r="T48" s="254"/>
      <c r="U48" s="254"/>
      <c r="V48" s="254"/>
      <c r="W48" s="255"/>
    </row>
    <row r="50" spans="20:20" x14ac:dyDescent="0.25">
      <c r="T50" s="256">
        <f>T5+T6+T7+T9+T11+T13+T14+T15+T16+T17+T31</f>
        <v>78954.289999999994</v>
      </c>
    </row>
    <row r="51" spans="20:20" x14ac:dyDescent="0.25">
      <c r="T51" s="256"/>
    </row>
    <row r="52" spans="20:20" x14ac:dyDescent="0.25">
      <c r="T52" s="257">
        <v>82683.289999999994</v>
      </c>
    </row>
  </sheetData>
  <mergeCells count="97">
    <mergeCell ref="W39:W40"/>
    <mergeCell ref="A41:A44"/>
    <mergeCell ref="A46:S46"/>
    <mergeCell ref="A48:W48"/>
    <mergeCell ref="M39:M40"/>
    <mergeCell ref="N39:N40"/>
    <mergeCell ref="O39:O40"/>
    <mergeCell ref="P39:P40"/>
    <mergeCell ref="Q39:Q40"/>
    <mergeCell ref="R39:R40"/>
    <mergeCell ref="N35:R35"/>
    <mergeCell ref="A36:A38"/>
    <mergeCell ref="W36:W38"/>
    <mergeCell ref="A39:A40"/>
    <mergeCell ref="B39:B40"/>
    <mergeCell ref="C39:C40"/>
    <mergeCell ref="E39:E40"/>
    <mergeCell ref="F39:F40"/>
    <mergeCell ref="G39:G40"/>
    <mergeCell ref="L39:L40"/>
    <mergeCell ref="N33:N34"/>
    <mergeCell ref="O33:O34"/>
    <mergeCell ref="P33:P34"/>
    <mergeCell ref="Q33:Q34"/>
    <mergeCell ref="R33:R34"/>
    <mergeCell ref="V33:V34"/>
    <mergeCell ref="T24:T29"/>
    <mergeCell ref="U24:U29"/>
    <mergeCell ref="V24:V29"/>
    <mergeCell ref="W24:W29"/>
    <mergeCell ref="A32:A34"/>
    <mergeCell ref="B33:B34"/>
    <mergeCell ref="C33:C34"/>
    <mergeCell ref="E33:E34"/>
    <mergeCell ref="F33:F34"/>
    <mergeCell ref="K33:K34"/>
    <mergeCell ref="R17:R23"/>
    <mergeCell ref="T17:T23"/>
    <mergeCell ref="V17:V23"/>
    <mergeCell ref="W19:W23"/>
    <mergeCell ref="C24:C29"/>
    <mergeCell ref="D24:D29"/>
    <mergeCell ref="K24:K29"/>
    <mergeCell ref="L24:L29"/>
    <mergeCell ref="M24:M29"/>
    <mergeCell ref="N24:R29"/>
    <mergeCell ref="W13:W14"/>
    <mergeCell ref="A17:A29"/>
    <mergeCell ref="B17:B29"/>
    <mergeCell ref="E17:E29"/>
    <mergeCell ref="F17:F29"/>
    <mergeCell ref="G17:G29"/>
    <mergeCell ref="N17:N23"/>
    <mergeCell ref="O17:O23"/>
    <mergeCell ref="P17:P23"/>
    <mergeCell ref="Q17:Q23"/>
    <mergeCell ref="V9:V10"/>
    <mergeCell ref="W9:W10"/>
    <mergeCell ref="A13:A15"/>
    <mergeCell ref="B13:B14"/>
    <mergeCell ref="C13:C14"/>
    <mergeCell ref="L13:L14"/>
    <mergeCell ref="M13:M14"/>
    <mergeCell ref="N13:R13"/>
    <mergeCell ref="S13:S14"/>
    <mergeCell ref="V13:V14"/>
    <mergeCell ref="A9:A12"/>
    <mergeCell ref="B9:B10"/>
    <mergeCell ref="C9:C10"/>
    <mergeCell ref="L9:L10"/>
    <mergeCell ref="N9:R10"/>
    <mergeCell ref="U9:U10"/>
    <mergeCell ref="T2:U2"/>
    <mergeCell ref="W2:W4"/>
    <mergeCell ref="T3:T4"/>
    <mergeCell ref="U3:U4"/>
    <mergeCell ref="V3:V4"/>
    <mergeCell ref="A5:A8"/>
    <mergeCell ref="K5:K7"/>
    <mergeCell ref="L5:L7"/>
    <mergeCell ref="W5:W8"/>
    <mergeCell ref="J2:J4"/>
    <mergeCell ref="K2:K4"/>
    <mergeCell ref="L2:L4"/>
    <mergeCell ref="M2:M4"/>
    <mergeCell ref="N2:R3"/>
    <mergeCell ref="S2:S4"/>
    <mergeCell ref="A1:W1"/>
    <mergeCell ref="A2:A4"/>
    <mergeCell ref="B2:B4"/>
    <mergeCell ref="C2:C4"/>
    <mergeCell ref="D2:D4"/>
    <mergeCell ref="E2:E4"/>
    <mergeCell ref="F2:F4"/>
    <mergeCell ref="G2:G4"/>
    <mergeCell ref="H2:H4"/>
    <mergeCell ref="I2:I4"/>
  </mergeCells>
  <printOptions horizontalCentered="1" verticalCentered="1"/>
  <pageMargins left="0.70866141732283472" right="0.70866141732283472" top="0.74803149606299213" bottom="0.74803149606299213" header="0.31496062992125984" footer="0.31496062992125984"/>
  <pageSetup scale="14" orientation="landscape" verticalDpi="0" r:id="rId1"/>
  <headerFooter>
    <oddHeader xml:space="preserve">&amp;C&amp;"-,Negrita"&amp;24UNIVERSIDAD DISTRITAL FRANCISCO JOSÉ DE CALDAS
OFICINA ASESORA DE PLANEACIÓN Y CONTROL - GRUPO DESARROLLO FÍSICO&amp;20
&amp;R&amp;"-,Negrita"&amp;24FECHA DE GENERACIÓN DEL REPORTE: 08/03/2017
FECHA DE ACTUALIZACIÓN INFORMACIÓN: 08/03/2017
</oddHeader>
    <oddFooter>&amp;R&amp;"-,Negrita"&amp;24CÓDIGO PRODUCTO GEOGRÁFICO: EU-T1
VERSIÓN: 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EU-T1-012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2017-11-10T14:58:14Z</dcterms:created>
  <dcterms:modified xsi:type="dcterms:W3CDTF">2017-11-10T15:00:54Z</dcterms:modified>
</cp:coreProperties>
</file>